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72" windowWidth="15576" windowHeight="1086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 sheetId="13" r:id="rId4"/>
    <sheet name="Показатели" sheetId="14" r:id="rId5"/>
    <sheet name="Пояснительная записка " sheetId="16" r:id="rId6"/>
  </sheets>
  <definedNames>
    <definedName name="_xlnm._FilterDatabase" localSheetId="2" hidden="1">'Выполнение работ'!$A$3:$O$70</definedName>
    <definedName name="_xlnm._FilterDatabase" localSheetId="3" hidden="1">'Финансирование '!$D$2:$D$220</definedName>
    <definedName name="BossProviderVariable?_82e37b92_8454_493a_a09e_e1f9ab66b426" hidden="1">"25_01_2006"</definedName>
    <definedName name="_xlnm.Print_Titles" localSheetId="2">'Выполнение работ'!$3:$3</definedName>
    <definedName name="_xlnm.Print_Titles" localSheetId="3">'Финансирование '!$6:$9</definedName>
    <definedName name="_xlnm.Print_Area" localSheetId="2">'Выполнение работ'!$A$1:$Q$81</definedName>
    <definedName name="_xlnm.Print_Area" localSheetId="3">'Финансирование '!$A$1:$BB$195</definedName>
  </definedNames>
  <calcPr calcId="124519"/>
</workbook>
</file>

<file path=xl/calcChain.xml><?xml version="1.0" encoding="utf-8"?>
<calcChain xmlns="http://schemas.openxmlformats.org/spreadsheetml/2006/main">
  <c r="G172" i="13"/>
  <c r="G173"/>
  <c r="G174"/>
  <c r="G170"/>
  <c r="G121"/>
  <c r="G123"/>
  <c r="G126"/>
  <c r="G133"/>
  <c r="G136"/>
  <c r="G137"/>
  <c r="G148"/>
  <c r="G151"/>
  <c r="G158"/>
  <c r="G161"/>
  <c r="G116"/>
  <c r="G118"/>
  <c r="G113"/>
  <c r="G102"/>
  <c r="G104"/>
  <c r="G105"/>
  <c r="G92"/>
  <c r="G94"/>
  <c r="G97"/>
  <c r="G99"/>
  <c r="G44"/>
  <c r="G45"/>
  <c r="G46"/>
  <c r="G47"/>
  <c r="G50"/>
  <c r="G52"/>
  <c r="G55"/>
  <c r="G56"/>
  <c r="G62"/>
  <c r="G65"/>
  <c r="G67"/>
  <c r="G72"/>
  <c r="G75"/>
  <c r="G77"/>
  <c r="G80"/>
  <c r="G82"/>
  <c r="G84"/>
  <c r="G87"/>
  <c r="G89"/>
  <c r="G42"/>
  <c r="F34"/>
  <c r="E34"/>
  <c r="F33"/>
  <c r="E33"/>
  <c r="G15"/>
  <c r="G16"/>
  <c r="G17"/>
  <c r="G18"/>
  <c r="G19"/>
  <c r="G20"/>
  <c r="G21"/>
  <c r="G22"/>
  <c r="G23"/>
  <c r="G24"/>
  <c r="G25"/>
  <c r="G26"/>
  <c r="G27"/>
  <c r="G28"/>
  <c r="G29"/>
  <c r="G30"/>
  <c r="G31"/>
  <c r="F31"/>
  <c r="E31"/>
  <c r="V12"/>
  <c r="V13"/>
  <c r="V10"/>
  <c r="G34" l="1"/>
  <c r="G33"/>
  <c r="S12"/>
  <c r="J12"/>
  <c r="F46" l="1"/>
  <c r="E46"/>
  <c r="O46"/>
  <c r="N46"/>
  <c r="O14" l="1"/>
  <c r="O174" s="1"/>
  <c r="F174" s="1"/>
  <c r="N14"/>
  <c r="N174" s="1"/>
  <c r="E174" s="1"/>
  <c r="F106"/>
  <c r="G106" s="1"/>
  <c r="E106"/>
  <c r="F56"/>
  <c r="E56"/>
  <c r="F14" l="1"/>
  <c r="E14"/>
  <c r="E35" s="1"/>
  <c r="I161"/>
  <c r="F35" l="1"/>
  <c r="G35" s="1"/>
  <c r="G14"/>
  <c r="L158"/>
  <c r="J10" l="1"/>
  <c r="E172" l="1"/>
  <c r="AZ173"/>
  <c r="AW173"/>
  <c r="AR173"/>
  <c r="AM173"/>
  <c r="AH173"/>
  <c r="AC173"/>
  <c r="X173"/>
  <c r="K173"/>
  <c r="H173"/>
  <c r="AZ170"/>
  <c r="AW170"/>
  <c r="AR170"/>
  <c r="AM170"/>
  <c r="AH170"/>
  <c r="AC170"/>
  <c r="AZ172"/>
  <c r="AW172"/>
  <c r="AR172"/>
  <c r="AM172"/>
  <c r="AH172"/>
  <c r="AC172"/>
  <c r="X172"/>
  <c r="U172"/>
  <c r="O172"/>
  <c r="AY172"/>
  <c r="AT172"/>
  <c r="AO172"/>
  <c r="AJ172"/>
  <c r="AE172"/>
  <c r="Z172"/>
  <c r="W172"/>
  <c r="T172"/>
  <c r="Q172"/>
  <c r="N172"/>
  <c r="K172"/>
  <c r="I172"/>
  <c r="H172"/>
  <c r="X170"/>
  <c r="K170"/>
  <c r="I170"/>
  <c r="H170"/>
  <c r="E12"/>
  <c r="AZ13"/>
  <c r="AW13"/>
  <c r="AR13"/>
  <c r="AM13"/>
  <c r="AH13"/>
  <c r="AC13"/>
  <c r="X13"/>
  <c r="K13"/>
  <c r="H13"/>
  <c r="AZ12"/>
  <c r="AW12"/>
  <c r="AR12"/>
  <c r="AM12"/>
  <c r="AY12"/>
  <c r="AT12"/>
  <c r="AO12"/>
  <c r="AJ12"/>
  <c r="H12"/>
  <c r="AE12"/>
  <c r="AH12"/>
  <c r="AC12"/>
  <c r="Z12"/>
  <c r="X12"/>
  <c r="W12"/>
  <c r="U12"/>
  <c r="T12"/>
  <c r="Q12"/>
  <c r="O12"/>
  <c r="N12"/>
  <c r="K12"/>
  <c r="I12"/>
  <c r="AZ10"/>
  <c r="AW10"/>
  <c r="AR10"/>
  <c r="AM10"/>
  <c r="AH10"/>
  <c r="AC10"/>
  <c r="X10"/>
  <c r="K10"/>
  <c r="H10"/>
  <c r="E162"/>
  <c r="AZ161"/>
  <c r="AW161"/>
  <c r="AY161"/>
  <c r="AT161"/>
  <c r="AR161"/>
  <c r="AO161"/>
  <c r="AM161"/>
  <c r="AJ161"/>
  <c r="AH161"/>
  <c r="AE161"/>
  <c r="AC161"/>
  <c r="Z161"/>
  <c r="X161"/>
  <c r="W161"/>
  <c r="T161"/>
  <c r="O161"/>
  <c r="L161"/>
  <c r="K161"/>
  <c r="AZ158"/>
  <c r="AY158"/>
  <c r="AW158"/>
  <c r="AT158"/>
  <c r="AR158"/>
  <c r="AO158"/>
  <c r="AM158"/>
  <c r="AJ158"/>
  <c r="AH158"/>
  <c r="AE158"/>
  <c r="AC158"/>
  <c r="Z158"/>
  <c r="X158"/>
  <c r="W158"/>
  <c r="U158"/>
  <c r="T158"/>
  <c r="O158"/>
  <c r="N158"/>
  <c r="K158"/>
  <c r="H161"/>
  <c r="I158"/>
  <c r="H158"/>
  <c r="E117"/>
  <c r="F156"/>
  <c r="E156"/>
  <c r="F153"/>
  <c r="E153"/>
  <c r="F151"/>
  <c r="E151"/>
  <c r="F148"/>
  <c r="E148"/>
  <c r="F146"/>
  <c r="E146"/>
  <c r="F143"/>
  <c r="E143"/>
  <c r="F141"/>
  <c r="E141"/>
  <c r="F138"/>
  <c r="E138"/>
  <c r="F136"/>
  <c r="E136"/>
  <c r="F133"/>
  <c r="E133"/>
  <c r="F131"/>
  <c r="E131"/>
  <c r="F128"/>
  <c r="E128"/>
  <c r="F126"/>
  <c r="E126"/>
  <c r="F123"/>
  <c r="E123"/>
  <c r="F121"/>
  <c r="E121"/>
  <c r="F118"/>
  <c r="E118"/>
  <c r="AZ116"/>
  <c r="AZ113"/>
  <c r="AY116"/>
  <c r="AY113"/>
  <c r="AW116"/>
  <c r="AU116"/>
  <c r="AT116"/>
  <c r="AW113"/>
  <c r="AU113"/>
  <c r="AT113"/>
  <c r="AR116"/>
  <c r="AP116"/>
  <c r="AO116"/>
  <c r="AR113"/>
  <c r="AP113"/>
  <c r="AO113"/>
  <c r="AM116"/>
  <c r="AK116"/>
  <c r="AJ116"/>
  <c r="AM113"/>
  <c r="AK113"/>
  <c r="AJ113"/>
  <c r="AH116"/>
  <c r="AF116"/>
  <c r="AE116"/>
  <c r="AH113"/>
  <c r="AF113"/>
  <c r="AE113"/>
  <c r="AC116"/>
  <c r="AC113"/>
  <c r="AA116"/>
  <c r="Z116"/>
  <c r="AA113"/>
  <c r="Z113"/>
  <c r="X116"/>
  <c r="W116"/>
  <c r="X113"/>
  <c r="W113"/>
  <c r="U116"/>
  <c r="U161" s="1"/>
  <c r="T116"/>
  <c r="U113"/>
  <c r="T113"/>
  <c r="R116"/>
  <c r="R161" s="1"/>
  <c r="Q116"/>
  <c r="Q161" s="1"/>
  <c r="R113"/>
  <c r="R158" s="1"/>
  <c r="Q113"/>
  <c r="Q158" s="1"/>
  <c r="O116"/>
  <c r="N116"/>
  <c r="N161" s="1"/>
  <c r="O113"/>
  <c r="N113"/>
  <c r="L116"/>
  <c r="K116"/>
  <c r="L113"/>
  <c r="K113"/>
  <c r="I116"/>
  <c r="H116"/>
  <c r="I113"/>
  <c r="H113"/>
  <c r="AZ105"/>
  <c r="AW105"/>
  <c r="AR105"/>
  <c r="AM105"/>
  <c r="AH105"/>
  <c r="AC105"/>
  <c r="X105"/>
  <c r="K105"/>
  <c r="H105"/>
  <c r="E104"/>
  <c r="AZ104"/>
  <c r="AY104"/>
  <c r="AW104"/>
  <c r="AT104"/>
  <c r="AR104"/>
  <c r="AO104"/>
  <c r="AM104"/>
  <c r="AJ104"/>
  <c r="AH104"/>
  <c r="AE104"/>
  <c r="AC104"/>
  <c r="Z104"/>
  <c r="X104"/>
  <c r="W104"/>
  <c r="U104"/>
  <c r="T104"/>
  <c r="Q104"/>
  <c r="O104"/>
  <c r="N104"/>
  <c r="K104"/>
  <c r="I104"/>
  <c r="H104"/>
  <c r="AZ102"/>
  <c r="AW102"/>
  <c r="AR102"/>
  <c r="AM102"/>
  <c r="AH102"/>
  <c r="AC102"/>
  <c r="X102"/>
  <c r="K102"/>
  <c r="H102"/>
  <c r="R10" l="1"/>
  <c r="S10" s="1"/>
  <c r="F161"/>
  <c r="F158"/>
  <c r="E158"/>
  <c r="E161"/>
  <c r="E113"/>
  <c r="F116"/>
  <c r="E116"/>
  <c r="F113"/>
  <c r="R170" l="1"/>
  <c r="E97"/>
  <c r="E92"/>
  <c r="E87"/>
  <c r="E82"/>
  <c r="E77"/>
  <c r="E72"/>
  <c r="E67"/>
  <c r="E62"/>
  <c r="E52"/>
  <c r="E47"/>
  <c r="F97"/>
  <c r="F92"/>
  <c r="F87"/>
  <c r="F82"/>
  <c r="F77"/>
  <c r="F72"/>
  <c r="F67"/>
  <c r="F62"/>
  <c r="F57"/>
  <c r="F52"/>
  <c r="F47"/>
  <c r="F80"/>
  <c r="F75"/>
  <c r="F70"/>
  <c r="F65"/>
  <c r="F60"/>
  <c r="F55"/>
  <c r="F50"/>
  <c r="F99"/>
  <c r="F94"/>
  <c r="F89"/>
  <c r="F84"/>
  <c r="E99"/>
  <c r="E94"/>
  <c r="E84"/>
  <c r="E80"/>
  <c r="E70"/>
  <c r="E60"/>
  <c r="E55"/>
  <c r="E50"/>
  <c r="H42"/>
  <c r="K42"/>
  <c r="AY42"/>
  <c r="AY102" s="1"/>
  <c r="AY10" s="1"/>
  <c r="AY170" s="1"/>
  <c r="AT42"/>
  <c r="AT102" s="1"/>
  <c r="AT10" s="1"/>
  <c r="AT170" s="1"/>
  <c r="AZ42"/>
  <c r="AW42"/>
  <c r="AR42"/>
  <c r="AM42"/>
  <c r="AH42"/>
  <c r="AC42"/>
  <c r="X42"/>
  <c r="U42"/>
  <c r="U102" s="1"/>
  <c r="U10" s="1"/>
  <c r="U170" s="1"/>
  <c r="R42"/>
  <c r="R102" s="1"/>
  <c r="O42"/>
  <c r="O102" s="1"/>
  <c r="O10" s="1"/>
  <c r="L42"/>
  <c r="L102" s="1"/>
  <c r="L10" s="1"/>
  <c r="AZ45"/>
  <c r="AW45"/>
  <c r="AR45"/>
  <c r="AM45"/>
  <c r="AH45"/>
  <c r="AC45"/>
  <c r="X45"/>
  <c r="U45"/>
  <c r="U105" s="1"/>
  <c r="U13" s="1"/>
  <c r="U173" s="1"/>
  <c r="R45"/>
  <c r="R105" s="1"/>
  <c r="R13" s="1"/>
  <c r="O45"/>
  <c r="O105" s="1"/>
  <c r="L45"/>
  <c r="L105" s="1"/>
  <c r="L13" s="1"/>
  <c r="AZ44"/>
  <c r="AW44"/>
  <c r="AR44"/>
  <c r="AM44"/>
  <c r="AH44"/>
  <c r="AC44"/>
  <c r="X44"/>
  <c r="U44"/>
  <c r="R44"/>
  <c r="R104" s="1"/>
  <c r="R12" s="1"/>
  <c r="R172" s="1"/>
  <c r="O44"/>
  <c r="L44"/>
  <c r="L104" s="1"/>
  <c r="AO42"/>
  <c r="AO102" s="1"/>
  <c r="AO10" s="1"/>
  <c r="AO170" s="1"/>
  <c r="AJ42"/>
  <c r="AJ102" s="1"/>
  <c r="AJ10" s="1"/>
  <c r="AJ170" s="1"/>
  <c r="AE42"/>
  <c r="AE102" s="1"/>
  <c r="AE10" s="1"/>
  <c r="AE170" s="1"/>
  <c r="Z42"/>
  <c r="Z102" s="1"/>
  <c r="Z10" s="1"/>
  <c r="Z170" s="1"/>
  <c r="W42"/>
  <c r="W102" s="1"/>
  <c r="W10" s="1"/>
  <c r="W170" s="1"/>
  <c r="T42"/>
  <c r="T102" s="1"/>
  <c r="T10" s="1"/>
  <c r="T170" s="1"/>
  <c r="Q42"/>
  <c r="Q102" s="1"/>
  <c r="Q10" s="1"/>
  <c r="Q170" s="1"/>
  <c r="N42"/>
  <c r="N102" s="1"/>
  <c r="I42"/>
  <c r="I102" s="1"/>
  <c r="AY44"/>
  <c r="AT44"/>
  <c r="AY45"/>
  <c r="AY105" s="1"/>
  <c r="AY13" s="1"/>
  <c r="AY173" s="1"/>
  <c r="AT45"/>
  <c r="AT105" s="1"/>
  <c r="AT13" s="1"/>
  <c r="AT173" s="1"/>
  <c r="AO45"/>
  <c r="AO105" s="1"/>
  <c r="AO13" s="1"/>
  <c r="AO173" s="1"/>
  <c r="AJ45"/>
  <c r="AJ105" s="1"/>
  <c r="AJ13" s="1"/>
  <c r="AJ173" s="1"/>
  <c r="AE45"/>
  <c r="AE105" s="1"/>
  <c r="AE13" s="1"/>
  <c r="AE173" s="1"/>
  <c r="Z45"/>
  <c r="Z105" s="1"/>
  <c r="Z13" s="1"/>
  <c r="Z173" s="1"/>
  <c r="W45"/>
  <c r="W105" s="1"/>
  <c r="W13" s="1"/>
  <c r="W173" s="1"/>
  <c r="T45"/>
  <c r="T105" s="1"/>
  <c r="T13" s="1"/>
  <c r="T173" s="1"/>
  <c r="Q45"/>
  <c r="Q105" s="1"/>
  <c r="Q13" s="1"/>
  <c r="Q173" s="1"/>
  <c r="N45"/>
  <c r="N105" s="1"/>
  <c r="K45"/>
  <c r="AO44"/>
  <c r="AJ44"/>
  <c r="AE44"/>
  <c r="Z44"/>
  <c r="W44"/>
  <c r="T44"/>
  <c r="Q44"/>
  <c r="N44"/>
  <c r="K44"/>
  <c r="I45"/>
  <c r="I105" s="1"/>
  <c r="I13" s="1"/>
  <c r="I44"/>
  <c r="R173" l="1"/>
  <c r="S13"/>
  <c r="O170"/>
  <c r="P10"/>
  <c r="F105"/>
  <c r="O13"/>
  <c r="J13"/>
  <c r="I173"/>
  <c r="L12"/>
  <c r="F104"/>
  <c r="M13"/>
  <c r="L173"/>
  <c r="M10"/>
  <c r="F10"/>
  <c r="L170"/>
  <c r="F170" s="1"/>
  <c r="E42"/>
  <c r="E105"/>
  <c r="N13"/>
  <c r="N10"/>
  <c r="E102"/>
  <c r="F42"/>
  <c r="I10"/>
  <c r="F102"/>
  <c r="H45"/>
  <c r="H44"/>
  <c r="O173" l="1"/>
  <c r="P13"/>
  <c r="F13"/>
  <c r="F173"/>
  <c r="M12"/>
  <c r="F12"/>
  <c r="G12" s="1"/>
  <c r="L172"/>
  <c r="F172" s="1"/>
  <c r="N173"/>
  <c r="E173" s="1"/>
  <c r="E13"/>
  <c r="N170"/>
  <c r="E170" s="1"/>
  <c r="E10"/>
  <c r="G10" s="1"/>
  <c r="F45"/>
  <c r="F44"/>
  <c r="E45"/>
  <c r="E44"/>
  <c r="G13" l="1"/>
  <c r="H25" i="3"/>
  <c r="E25"/>
  <c r="D23"/>
  <c r="K8" i="2"/>
  <c r="Z8"/>
  <c r="Y9"/>
  <c r="B24" i="8"/>
  <c r="D23"/>
  <c r="C22" s="1"/>
  <c r="D22" s="1"/>
  <c r="D21"/>
  <c r="D20"/>
  <c r="D18"/>
  <c r="C17" s="1"/>
  <c r="D17" s="1"/>
  <c r="D16"/>
  <c r="D15"/>
  <c r="D13"/>
  <c r="D12"/>
  <c r="C11" s="1"/>
  <c r="D11" s="1"/>
  <c r="D10"/>
  <c r="D9"/>
  <c r="C8" s="1"/>
  <c r="D8" s="1"/>
  <c r="D7"/>
  <c r="D6"/>
  <c r="C5" s="1"/>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C14" i="8" l="1"/>
  <c r="D14" s="1"/>
  <c r="C19"/>
  <c r="D19" s="1"/>
  <c r="D5"/>
  <c r="C24" l="1"/>
  <c r="D24"/>
</calcChain>
</file>

<file path=xl/sharedStrings.xml><?xml version="1.0" encoding="utf-8"?>
<sst xmlns="http://schemas.openxmlformats.org/spreadsheetml/2006/main" count="1087" uniqueCount="363">
  <si>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</si>
  <si>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</si>
  <si>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</si>
  <si>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</si>
  <si>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</si>
  <si>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</si>
  <si>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</si>
  <si>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</si>
  <si>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</si>
  <si>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</si>
  <si>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</si>
  <si>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</si>
  <si>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</si>
  <si>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</si>
  <si>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</si>
  <si>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</si>
  <si>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</si>
  <si>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</si>
  <si>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</si>
  <si>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</si>
  <si>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</si>
  <si>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</si>
  <si>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</si>
  <si>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</si>
  <si>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</si>
  <si>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</si>
  <si>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</si>
  <si>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</si>
  <si>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</si>
  <si>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</si>
  <si>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</si>
  <si>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</si>
  <si>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</si>
  <si>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</si>
  <si>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</si>
  <si>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</si>
  <si>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</si>
  <si>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</si>
  <si>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</si>
  <si>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</si>
  <si>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</si>
  <si>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</si>
  <si>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</si>
  <si>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</si>
  <si>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</si>
  <si>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</si>
  <si>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</si>
  <si>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</si>
  <si>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</si>
  <si>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</si>
  <si>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</si>
  <si>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</si>
  <si>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</si>
  <si>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</si>
  <si>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</si>
  <si>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</si>
  <si>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</si>
  <si>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</si>
  <si>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</si>
  <si>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</si>
  <si>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</si>
  <si>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</si>
  <si>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</si>
  <si>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</si>
  <si>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</si>
  <si>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</si>
  <si>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</si>
  <si>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</si>
  <si>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</si>
  <si>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</si>
  <si>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</si>
  <si>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</si>
  <si>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</si>
  <si>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</si>
  <si>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</si>
  <si>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</si>
  <si>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</si>
  <si>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</si>
  <si>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</si>
  <si>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</si>
  <si>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</si>
  <si>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</si>
  <si>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</si>
  <si>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</si>
  <si>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</si>
  <si>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</si>
  <si>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</si>
  <si>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</si>
  <si>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</si>
  <si>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</si>
  <si>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</si>
  <si>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</si>
  <si>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</si>
  <si>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</si>
  <si>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</si>
  <si>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</si>
  <si>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</si>
  <si>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</si>
  <si>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</si>
  <si>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</si>
  <si>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</si>
  <si>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</si>
  <si>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</si>
  <si>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</si>
  <si>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</si>
  <si>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</si>
  <si>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</si>
  <si>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</si>
  <si>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</si>
  <si>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</si>
  <si>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</si>
  <si>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</si>
  <si>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</si>
  <si>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</si>
  <si>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</si>
  <si>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</si>
  <si>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</si>
  <si>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</si>
  <si>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</si>
  <si>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</si>
  <si>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</si>
  <si>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</si>
  <si>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</si>
  <si>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</si>
  <si>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</si>
  <si>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</si>
  <si>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</si>
  <si>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</si>
  <si>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</si>
  <si>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</si>
  <si>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</si>
  <si>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</si>
  <si>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</si>
  <si>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</si>
  <si>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</si>
  <si>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</si>
  <si>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</si>
  <si>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</si>
  <si>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</si>
  <si>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</si>
  <si>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</si>
  <si>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</si>
  <si>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</si>
  <si>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</si>
  <si>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</si>
  <si>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</si>
  <si>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</si>
  <si>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</si>
  <si>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</si>
  <si>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</si>
  <si>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</si>
  <si>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</si>
  <si>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</si>
  <si>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</si>
  <si>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</si>
  <si>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</si>
  <si>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</si>
  <si>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</si>
  <si>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</si>
  <si>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</si>
  <si>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</si>
  <si>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</si>
  <si>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</si>
  <si>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</si>
  <si>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</si>
  <si>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</si>
  <si>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</si>
  <si>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</si>
  <si>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</si>
  <si>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</si>
  <si>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</si>
  <si>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</si>
  <si>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</si>
  <si>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</si>
  <si>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</si>
  <si>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</si>
  <si>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</si>
  <si>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</si>
  <si>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</si>
  <si>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</si>
  <si>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</si>
  <si>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</si>
  <si>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</si>
  <si>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</si>
  <si>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</si>
  <si>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</si>
  <si>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</si>
  <si>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</si>
  <si>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</si>
  <si>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</si>
  <si>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</si>
  <si>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</si>
  <si>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</si>
  <si>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</si>
  <si>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</si>
  <si>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</si>
  <si>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</si>
  <si>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</si>
  <si>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</si>
  <si>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</si>
  <si>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</si>
  <si>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</si>
  <si>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</si>
  <si>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</si>
  <si>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</si>
  <si>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</si>
  <si>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</si>
  <si>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</si>
  <si>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</si>
  <si>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</si>
  <si>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</si>
  <si>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</si>
  <si>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</si>
  <si>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</si>
  <si>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</si>
  <si>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</si>
  <si>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</si>
  <si>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</si>
  <si>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</si>
  <si>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</si>
  <si>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</si>
  <si>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</si>
  <si>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</si>
  <si>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</si>
  <si>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</si>
  <si>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</si>
  <si>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</si>
  <si>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</si>
  <si>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</si>
  <si>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</si>
  <si>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</si>
  <si>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</si>
  <si>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</si>
  <si>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</si>
  <si>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</si>
  <si>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</si>
  <si>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</si>
  <si>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</si>
  <si>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</si>
  <si>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</si>
  <si>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</si>
  <si>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</si>
  <si>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</si>
  <si>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</si>
  <si>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</si>
  <si>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</si>
  <si>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</si>
  <si>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</si>
  <si>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</si>
  <si>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</si>
  <si>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</si>
  <si>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</si>
  <si>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</si>
  <si>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</si>
  <si>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</si>
  <si>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</si>
  <si>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Всего</t>
  </si>
  <si>
    <t>тыс. рублей</t>
  </si>
  <si>
    <t>Всего:</t>
  </si>
  <si>
    <t>Ответственный исполнитель /соисполнитель</t>
  </si>
  <si>
    <t>Таблица 3</t>
  </si>
  <si>
    <t>График (сетевой график)реализации  муниципальной программы</t>
  </si>
  <si>
    <t>и т.д.</t>
  </si>
  <si>
    <t>Всего по муниципальной программе (в разрезе исполнителей, соисполнителей):</t>
  </si>
  <si>
    <t xml:space="preserve">Соисполнитель 1 (наименование)
</t>
  </si>
  <si>
    <t xml:space="preserve">Соисполнитель 2 (наименование)
</t>
  </si>
  <si>
    <t>Согласовано:</t>
  </si>
  <si>
    <t>2.1.1.</t>
  </si>
  <si>
    <t>Базовый показатель на начало реализации муниципальной программы</t>
  </si>
  <si>
    <t>1.1.1.</t>
  </si>
  <si>
    <t>1.</t>
  </si>
  <si>
    <t>Подпрограмма 2</t>
  </si>
  <si>
    <t>2.</t>
  </si>
  <si>
    <t>3.</t>
  </si>
  <si>
    <t>Наименование основных мероприятий /мероприятий муниципальной программы</t>
  </si>
  <si>
    <t>Итого по подпрограмме 1</t>
  </si>
  <si>
    <t>Итого по подпрограмме 2</t>
  </si>
  <si>
    <t>Подпрограмма 1</t>
  </si>
  <si>
    <t>Основные социально-значимые реализованные мероприятия</t>
  </si>
  <si>
    <t>и.т.д …</t>
  </si>
  <si>
    <t>* без учета расходов по текущей деятельности</t>
  </si>
  <si>
    <t>Результаты реализации муниципальной  программы соиполнителями:*</t>
  </si>
  <si>
    <t>Исполнитель: ФИО, должность, тел.: 8 (3466) _____________________________________</t>
  </si>
  <si>
    <t>Информация о привлеченных средствах , в том числе о подписанных соглашениях с главными распорядителями средств бюджета автономного округа</t>
  </si>
  <si>
    <t>Таблица 1</t>
  </si>
  <si>
    <t>в том числе по проектам, портфелям проектов района (в том числе направленные на реализацию национальных и федеральных проектов Российской Федерации)</t>
  </si>
  <si>
    <t>расходы по текущей деятельности ответственного исполнителя, соисполнителей муниципальной программы*</t>
  </si>
  <si>
    <t>Х</t>
  </si>
  <si>
    <t>прочие расходы (кроме расходов по текущей деятельности)</t>
  </si>
  <si>
    <t>инвестиции в объекты муниципальной собственности</t>
  </si>
  <si>
    <t>проекты, портфели проектов района (в том числе направленные на реализацию национальных и федеральных проектов Российской Федерации):</t>
  </si>
  <si>
    <t>Всего по муниципальной программе:</t>
  </si>
  <si>
    <t>в том числе инвестиции в объекты муниципальной собственности</t>
  </si>
  <si>
    <t>план на 2019 год *</t>
  </si>
  <si>
    <t>Причины отклонения  фактического исполнения от запланированного</t>
  </si>
  <si>
    <t>фактическое исполнение</t>
  </si>
  <si>
    <t xml:space="preserve"> *- финансовые затраты, предусмотренные в 2019 году на реализацию муниципальной программы по состоянию на 01.01.2019 отражают плановые объемы финансирования мероприятий с января по декабрь 2019 года,  по состоянию на 01.02.2019 и далее отражается фактическое исполнение расходных обязательств суммированное с плановыми объемами последующих периодов.</t>
  </si>
  <si>
    <t>**- расходы по текущей деятельности ответственного исполнителя, соисполнителей муниципальной программы  (заработная плата, командировочные расходы, услуги связи, расходы на содержание зданий и сооружений, коммунальные услуги, материально-техническое обеспечение, расходы на охрану зданий и сооружений,  страховые взносы на все виды обязательного страхования работников, имущества и ответственности, включая страховые взносы на обязательное пенсионное страхование, обязательное социальное страхование на случай временной нетрудоспособности и в связи с материнством, обязательное медицинское страхование, обязательное социальное страхование от несчастных случаев на производстве и профессиональных заболеваний, производимые в соответствии с законодательством Российской Федерации,  и прочие мероприятия, включенные в муниципальную  программу, относящиеся к расходам по текущей  деятельности ответственного исполнителя (соисполнителя) муниципальной программы и (или) деятельности подведомственных учреждений) указываются без разбивки по месяцам.</t>
  </si>
  <si>
    <t>Примечание (причины не достижения/перевыполнения показателя)</t>
  </si>
  <si>
    <t>Наименование целевых показателей</t>
  </si>
  <si>
    <t>Таблица 2</t>
  </si>
  <si>
    <t>Оказание поддержки юридическим и физическим лицам из числа коренных малочисленных народов Севера, ведущих традиционный образ жизни и осуществляющих традиционную хозяйственную деятельность</t>
  </si>
  <si>
    <t xml:space="preserve">Техническое облсуживание радиостанций, абонентская плата услуг радиосвязи и предоставление местного телефонного соединения с абонентского номера на территориях традиционного природопользования, установка дополнительного оборудования для обеспечения работы радиостанций </t>
  </si>
  <si>
    <t>1.1.4.</t>
  </si>
  <si>
    <t>1.1.5.</t>
  </si>
  <si>
    <t>1.1.6.</t>
  </si>
  <si>
    <t>1.1.7.</t>
  </si>
  <si>
    <t>1.1.8.</t>
  </si>
  <si>
    <t>1.1.9.</t>
  </si>
  <si>
    <t>1.1.10.</t>
  </si>
  <si>
    <t>1.1.11.</t>
  </si>
  <si>
    <t>Оказание единовременной материальной помощи на приобретение горюче-смазочных материалов</t>
  </si>
  <si>
    <t>Оказание мер социальной поддержки семьям оленеводов-частников района</t>
  </si>
  <si>
    <t>Формирование выставочного и сувенирного фондов изделий декоративно-прикладного творчества мастеров района, изготовление национальных костюмов, приобретение и изготовление национального спортивного инвентаря</t>
  </si>
  <si>
    <t>Почтовые и банковские переводы для перечисления выплат в рамках раздела</t>
  </si>
  <si>
    <t xml:space="preserve">Оказание мер социальной поддержки на оплату проживания лиц из числа коренных малочисленных народов Севера в гостиницах </t>
  </si>
  <si>
    <t xml:space="preserve">Оказание мер социальной поддержки на оплату проезда лицам из числа  коренных малочисленных народов Севера на внурирайонных маршрутах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</si>
  <si>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предоставлению единовременной финансовой помощи молодым специалистам из числа коренных малочисленных народов Севера, работающим в местах традиционного проживания и традиционной хозяйственной деятельности (далее - молодые специалисты), на обустройство быта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</si>
  <si>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t>
  </si>
  <si>
    <t xml:space="preserve">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субсидированию продукции традиционной хозяйственной деятельности (пушнина, мясо диких животных, боровая дичь) по ставкам, утвержденным Правительством Ханты-Мансийского автономного округа - Югры  </t>
  </si>
  <si>
    <t>Осуществление отдельного государственного полномочия по участию в реализации государственной программы Ханты-Мансийского автономного округа - Югры "Устойчивое развитие коренных малочисленных народов Севера" по компенсированию расходов на оплату обучения, проезда к месту нахождения организации, имеющей право проводить подготовку лиц в целях изучения правил безопасного обращения с оружием</t>
  </si>
  <si>
    <t>Организация и проведение мероприятий, направленных на содействие духовному и национально-культурному развитию коренных малочисленных народов Севера, сохранение традиционной культуры, народных промыслов и ремесел</t>
  </si>
  <si>
    <t xml:space="preserve">Мероприятие, проводимое в рамках районного традиционного Праздника охотника и оленевода </t>
  </si>
  <si>
    <t>2.1.2.</t>
  </si>
  <si>
    <t>2.1.3.</t>
  </si>
  <si>
    <t>2.1.4.</t>
  </si>
  <si>
    <t>2.1.5.</t>
  </si>
  <si>
    <t>Мероприятия, проводимые в рамках районного традиционного праздника "Прилет Вороны" в национальных населенных пунктах района</t>
  </si>
  <si>
    <t xml:space="preserve">Мероприятия, проводимые в рамках районного национального Праздника Обласа  </t>
  </si>
  <si>
    <t xml:space="preserve">Мероприятия, проводимые в рамках Международного дня коренных народов мира </t>
  </si>
  <si>
    <t xml:space="preserve">Мероприятия, проводимые в рамках районного национального праздника коренных народов Севера "Праздник Осени" </t>
  </si>
  <si>
    <t>2.1.6.</t>
  </si>
  <si>
    <t xml:space="preserve">Мероприятия, проводимые в рамках Декады "Коренные народы Севера" в национальных населенных пунктах района </t>
  </si>
  <si>
    <t>2.1.7.</t>
  </si>
  <si>
    <t>Организация транспортного обслуживания, доставка команд района на районные окржные и региональные мероприятия, перевозка экспонатов</t>
  </si>
  <si>
    <t>2.1.8.</t>
  </si>
  <si>
    <t>Изготовление информационных справочников, брошюр и буклетов</t>
  </si>
  <si>
    <t>1.1.2</t>
  </si>
  <si>
    <t>1.1.3.</t>
  </si>
  <si>
    <t xml:space="preserve">Ответственный исполнитель (управление по вопросам социальной сферы)
</t>
  </si>
  <si>
    <t>8 (3466) 498702</t>
  </si>
  <si>
    <t xml:space="preserve">_______________________ </t>
  </si>
  <si>
    <t>Е.В. Бускина</t>
  </si>
  <si>
    <t>Руководитель  структурного подзразделения администрации района _____________ О.Г. Дурова</t>
  </si>
  <si>
    <t>в т.ч. иные источники финансирования</t>
  </si>
  <si>
    <t>наименование нормативного правового акта об утверждении муниципальной программы дата, номер (Постановление администрации района от 26.10.2018 № 2438)</t>
  </si>
  <si>
    <t xml:space="preserve">"Устойчивое развитие коренных малочисленных народов Севера в Нижневартовском районе" </t>
  </si>
  <si>
    <t>Значение показателя на 2019 год</t>
  </si>
  <si>
    <t xml:space="preserve">Увеличесние числа представителей коренных малочисленных народов Севера, которым предоставлены меры социальной поддержки (чел.)   </t>
  </si>
  <si>
    <t xml:space="preserve">Учеличение числа представителей коренных малочисленных народов Севера, участвующих в сохранении и возрождении традиционной культуры, народных промыслов, традиций и национальных видов спорта  </t>
  </si>
  <si>
    <t>Увеличение числа представителей коренных малочисленных народов Севера, ведущих традиционный образ жизни, занимающихся традиционными видами деятельности коренных малочисленных народов Севера, проживающих в районе (чел.)</t>
  </si>
  <si>
    <t>Увеличение количества национальных общин, осуществляющих традиционное хозяйствование  и занимающихся традиционными промыслами коренных малочисленных народов Севера (ед.)видами деятельности коренных малочисленных народов Севера, проживающих в районе (чел.)</t>
  </si>
  <si>
    <t xml:space="preserve">Эффективность расходования бюджетных средств (процент) </t>
  </si>
  <si>
    <t>Начальник управления по вопросам социальной сферы ______________________</t>
  </si>
  <si>
    <t xml:space="preserve">Е.В. Бускина </t>
  </si>
  <si>
    <t>Ведущий специалист отдела по делам малочисленных народов Севера____________</t>
  </si>
  <si>
    <t>О.Г. Дурова</t>
  </si>
  <si>
    <t xml:space="preserve">Начальник управления по вопросам социальной сферы _______________  О.Г. Дурова </t>
  </si>
  <si>
    <t>Ведущий специалист отдела по делам малочисленных народов Севера тел.: 8 (3466) 49 -87 02______________________ Е.В. Бускина</t>
  </si>
  <si>
    <t xml:space="preserve">Подпрограмма1:  Техническое облсуживание радиостанций, абонентская плата услуг радиосвязи и предоставление местного соединения с абонентского - 34,944 т.р., оказание единовременной материальной помощи на приобретение горюче-смазочных материалов - 1 493,0 т.р., оказание мер социальной поддержки семьям оленеводов-частников района - 585,0 т.р.,  оказание мер социальной поддержки на оплату проживания лицам из числа коренных малочисленных народов Севера в гостиницах - 100,0 т.р., оказание мер социальной поддержки на оплату проезда на внурирайонных маршрутах - 329,057 т.р.,  осуществление отдельного государственного полномочия по участию в реализации государственной прогораммы Ханты-Мансийского автонмоного округа - Югры  "Устойчивое развитие коренных малочисленных народов Севера" по осуществлению государственной поддержки  юридических и физических лиц из числа коренных малочисленных народов Севера,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(акваторий), предназначенных для пользования объектами животного мира, водными биологическими ресурсами, на приобретение материально-технических средств, приобретение северных оленей - 2 710,939 т.р.                                          Подпрограмма 2. Мероприятия, проводимые в рамках районного традиционного праздника "Прилет Вороны" - 89,0 т.р., организация транспортного обслуживания, доставка команд района на районные,  окружные и региональные мероприятия, перевозка экспонатов - 4,0 т.р. </t>
  </si>
  <si>
    <t xml:space="preserve">Специалист  департамента финансов администрации района___________________ Т.П. Данилова  </t>
  </si>
  <si>
    <t xml:space="preserve">Целевые показатели муниципальной программы "Устойчивое развитие коренных малочисленных народов Севера в Нижневартовском районе" </t>
  </si>
  <si>
    <r>
      <t xml:space="preserve">Пояснения к отчету о </t>
    </r>
    <r>
      <rPr>
        <b/>
        <sz val="10"/>
        <color indexed="8"/>
        <rFont val="Times New Roman"/>
        <family val="1"/>
        <charset val="204"/>
      </rPr>
      <t xml:space="preserve">ходе исполнения графика (сетевого графика) по реализации муниципальной программы     "Устойчивое развитие коренных малочисленных народов Севера в Нижневартовском районе"                                                                                                </t>
    </r>
  </si>
</sst>
</file>

<file path=xl/styles.xml><?xml version="1.0" encoding="utf-8"?>
<styleSheet xmlns="http://schemas.openxmlformats.org/spreadsheetml/2006/main">
  <numFmts count="10">
    <numFmt numFmtId="43" formatCode="_-* #,##0.00_р_._-;\-* #,##0.00_р_._-;_-* &quot;-&quot;??_р_._-;_-@_-"/>
    <numFmt numFmtId="164" formatCode="0.0"/>
    <numFmt numFmtId="165" formatCode="#,##0.0"/>
    <numFmt numFmtId="166" formatCode="#,##0.0_ ;\-#,##0.0\ "/>
    <numFmt numFmtId="167" formatCode="#,##0.000"/>
    <numFmt numFmtId="168" formatCode="_-* #,##0.0_р_._-;\-* #,##0.0_р_._-;_-* &quot;-&quot;?_р_._-;_-@_-"/>
    <numFmt numFmtId="169" formatCode="#,##0_ ;\-#,##0\ "/>
    <numFmt numFmtId="170" formatCode="#,##0.00_ ;\-#,##0.00\ "/>
    <numFmt numFmtId="171" formatCode="0.000"/>
    <numFmt numFmtId="172" formatCode="0.0000"/>
  </numFmts>
  <fonts count="35">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Calibri"/>
      <family val="2"/>
      <charset val="204"/>
      <scheme val="minor"/>
    </font>
    <font>
      <i/>
      <sz val="12"/>
      <name val="Times New Roman"/>
      <family val="1"/>
      <charset val="204"/>
    </font>
    <font>
      <b/>
      <sz val="14"/>
      <name val="Times New Roman"/>
      <family val="1"/>
      <charset val="204"/>
    </font>
    <font>
      <sz val="14"/>
      <color theme="1"/>
      <name val="Times New Roman"/>
      <family val="1"/>
      <charset val="204"/>
    </font>
    <font>
      <sz val="12"/>
      <color theme="1"/>
      <name val="Times New Roman"/>
      <family val="1"/>
      <charset val="204"/>
    </font>
    <font>
      <u/>
      <sz val="14"/>
      <name val="Times New Roman"/>
      <family val="1"/>
      <charset val="204"/>
    </font>
    <font>
      <b/>
      <sz val="11"/>
      <color theme="1"/>
      <name val="Calibri"/>
      <family val="2"/>
      <charset val="204"/>
      <scheme val="minor"/>
    </font>
    <font>
      <sz val="8"/>
      <color theme="1"/>
      <name val="Times New Roman"/>
      <family val="1"/>
      <charset val="204"/>
    </font>
    <font>
      <b/>
      <sz val="10"/>
      <color theme="1"/>
      <name val="Times New Roman"/>
      <family val="1"/>
      <charset val="204"/>
    </font>
    <font>
      <b/>
      <sz val="11"/>
      <color theme="1"/>
      <name val="Calibri"/>
      <family val="2"/>
      <scheme val="minor"/>
    </font>
    <font>
      <sz val="10"/>
      <color theme="1"/>
      <name val="Calibri"/>
      <family val="2"/>
      <scheme val="minor"/>
    </font>
    <font>
      <sz val="9"/>
      <name val="Times New Roman"/>
      <family val="1"/>
      <charset val="204"/>
    </font>
    <font>
      <sz val="10"/>
      <color rgb="FFFF0000"/>
      <name val="Times New Roman"/>
      <family val="1"/>
      <charset val="204"/>
    </font>
    <font>
      <b/>
      <sz val="11"/>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medium">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481">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3"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4" xfId="0" applyFont="1" applyFill="1" applyBorder="1" applyAlignment="1" applyProtection="1">
      <alignment horizontal="right" vertical="center"/>
    </xf>
    <xf numFmtId="0" fontId="10" fillId="0" borderId="0" xfId="0" applyFont="1" applyFill="1" applyBorder="1" applyAlignment="1" applyProtection="1">
      <alignment horizontal="justify" vertical="top"/>
    </xf>
    <xf numFmtId="164" fontId="3" fillId="0" borderId="0" xfId="0" applyNumberFormat="1" applyFont="1" applyFill="1" applyBorder="1" applyAlignment="1" applyProtection="1">
      <alignment horizontal="justify" vertical="top" wrapText="1"/>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6"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vertical="top"/>
    </xf>
    <xf numFmtId="0" fontId="3" fillId="0" borderId="0" xfId="0" applyFont="1" applyFill="1" applyBorder="1" applyAlignment="1" applyProtection="1">
      <alignment horizontal="left" vertical="center"/>
    </xf>
    <xf numFmtId="0" fontId="16"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wrapText="1"/>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0" fontId="20" fillId="0" borderId="0" xfId="0" applyFont="1" applyFill="1" applyBorder="1" applyAlignment="1" applyProtection="1">
      <alignment horizontal="left"/>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wrapText="1"/>
    </xf>
    <xf numFmtId="0" fontId="20" fillId="0" borderId="0" xfId="0" applyFont="1" applyFill="1" applyBorder="1" applyAlignment="1" applyProtection="1">
      <alignment horizontal="left" wrapText="1"/>
    </xf>
    <xf numFmtId="164" fontId="19" fillId="0" borderId="4" xfId="0" applyNumberFormat="1" applyFont="1" applyFill="1" applyBorder="1" applyAlignment="1" applyProtection="1">
      <alignment horizontal="center" vertical="top" wrapText="1"/>
    </xf>
    <xf numFmtId="164" fontId="19" fillId="0" borderId="1" xfId="0" applyNumberFormat="1" applyFont="1" applyFill="1" applyBorder="1" applyAlignment="1" applyProtection="1">
      <alignment horizontal="center" vertical="top" wrapText="1"/>
    </xf>
    <xf numFmtId="10" fontId="19" fillId="0" borderId="2" xfId="0" applyNumberFormat="1" applyFont="1" applyFill="1" applyBorder="1" applyAlignment="1" applyProtection="1">
      <alignment horizontal="center" vertical="top" wrapText="1"/>
    </xf>
    <xf numFmtId="164" fontId="19" fillId="0" borderId="0" xfId="0" applyNumberFormat="1" applyFont="1" applyFill="1" applyBorder="1" applyAlignment="1" applyProtection="1">
      <alignment horizontal="center" vertical="top" wrapText="1"/>
    </xf>
    <xf numFmtId="10" fontId="19" fillId="0" borderId="15" xfId="0" applyNumberFormat="1" applyFont="1" applyFill="1" applyBorder="1" applyAlignment="1" applyProtection="1">
      <alignment horizontal="center" vertical="top" wrapText="1"/>
    </xf>
    <xf numFmtId="164" fontId="19" fillId="0" borderId="9" xfId="0" applyNumberFormat="1" applyFont="1" applyFill="1" applyBorder="1" applyAlignment="1" applyProtection="1">
      <alignment horizontal="center" vertical="top" wrapText="1"/>
    </xf>
    <xf numFmtId="164" fontId="19" fillId="0" borderId="55" xfId="0" applyNumberFormat="1" applyFont="1" applyFill="1" applyBorder="1" applyAlignment="1" applyProtection="1">
      <alignment horizontal="center" vertical="top" wrapText="1"/>
    </xf>
    <xf numFmtId="0" fontId="19" fillId="0" borderId="19"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36"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37" xfId="0" applyNumberFormat="1" applyFont="1" applyFill="1" applyBorder="1" applyAlignment="1" applyProtection="1">
      <alignment horizontal="center" vertical="center" wrapText="1"/>
    </xf>
    <xf numFmtId="0" fontId="19" fillId="0" borderId="60" xfId="0" applyNumberFormat="1" applyFont="1" applyFill="1" applyBorder="1" applyAlignment="1" applyProtection="1">
      <alignment horizontal="center" vertical="center" wrapText="1"/>
    </xf>
    <xf numFmtId="0" fontId="19" fillId="0" borderId="43" xfId="0" applyNumberFormat="1" applyFont="1" applyFill="1" applyBorder="1" applyAlignment="1" applyProtection="1">
      <alignment horizontal="center" vertical="center" wrapText="1"/>
    </xf>
    <xf numFmtId="0" fontId="19" fillId="0" borderId="26" xfId="0" applyNumberFormat="1" applyFont="1" applyFill="1" applyBorder="1" applyAlignment="1" applyProtection="1">
      <alignment horizontal="center" vertical="center" wrapText="1"/>
    </xf>
    <xf numFmtId="168" fontId="19" fillId="0" borderId="4" xfId="2" applyNumberFormat="1" applyFont="1" applyFill="1" applyBorder="1" applyAlignment="1" applyProtection="1">
      <alignment horizontal="right" vertical="top" wrapText="1"/>
    </xf>
    <xf numFmtId="10" fontId="19" fillId="0" borderId="36" xfId="2" applyNumberFormat="1" applyFont="1" applyFill="1" applyBorder="1" applyAlignment="1" applyProtection="1">
      <alignment horizontal="right" vertical="top" wrapText="1"/>
    </xf>
    <xf numFmtId="0" fontId="18" fillId="0" borderId="1" xfId="0" applyFont="1" applyFill="1" applyBorder="1" applyAlignment="1" applyProtection="1">
      <alignment horizontal="left" vertical="top" wrapText="1"/>
    </xf>
    <xf numFmtId="168" fontId="18" fillId="0" borderId="1" xfId="2" applyNumberFormat="1" applyFont="1" applyFill="1" applyBorder="1" applyAlignment="1" applyProtection="1">
      <alignment horizontal="right" vertical="top" wrapText="1"/>
    </xf>
    <xf numFmtId="10" fontId="18" fillId="0" borderId="4" xfId="2" applyNumberFormat="1" applyFont="1" applyFill="1" applyBorder="1" applyAlignment="1" applyProtection="1">
      <alignment horizontal="right" vertical="top" wrapText="1"/>
    </xf>
    <xf numFmtId="168" fontId="18" fillId="0" borderId="4" xfId="2" applyNumberFormat="1" applyFont="1" applyFill="1" applyBorder="1" applyAlignment="1" applyProtection="1">
      <alignment horizontal="right" vertical="top" wrapText="1"/>
    </xf>
    <xf numFmtId="10" fontId="19" fillId="0" borderId="4" xfId="2" applyNumberFormat="1" applyFont="1" applyFill="1" applyBorder="1" applyAlignment="1" applyProtection="1">
      <alignment horizontal="right" vertical="top" wrapText="1"/>
    </xf>
    <xf numFmtId="0" fontId="18" fillId="0" borderId="5"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0" fillId="0" borderId="0" xfId="0" applyFont="1" applyFill="1" applyBorder="1" applyAlignment="1" applyProtection="1">
      <alignment horizontal="right" vertical="center"/>
    </xf>
    <xf numFmtId="0" fontId="20" fillId="0" borderId="0" xfId="0" applyFont="1" applyFill="1" applyBorder="1" applyAlignment="1" applyProtection="1">
      <alignment horizontal="left"/>
    </xf>
    <xf numFmtId="0" fontId="20" fillId="0" borderId="0" xfId="0" applyFont="1" applyFill="1" applyBorder="1" applyAlignment="1" applyProtection="1"/>
    <xf numFmtId="0" fontId="3" fillId="0" borderId="7" xfId="0" applyFont="1" applyFill="1" applyBorder="1" applyAlignment="1" applyProtection="1">
      <alignment vertical="center"/>
    </xf>
    <xf numFmtId="3" fontId="6" fillId="0" borderId="0" xfId="0" applyNumberFormat="1" applyFont="1" applyAlignment="1">
      <alignment horizontal="center" vertical="center"/>
    </xf>
    <xf numFmtId="0" fontId="6" fillId="0" borderId="0" xfId="0" applyFont="1"/>
    <xf numFmtId="0" fontId="18" fillId="0" borderId="0" xfId="0" applyFont="1" applyAlignment="1">
      <alignment horizontal="center" vertical="top" wrapText="1"/>
    </xf>
    <xf numFmtId="0" fontId="19" fillId="0" borderId="0" xfId="0" applyFont="1"/>
    <xf numFmtId="3" fontId="3" fillId="0" borderId="0" xfId="0" applyNumberFormat="1" applyFont="1" applyAlignment="1">
      <alignment horizontal="center" vertical="center"/>
    </xf>
    <xf numFmtId="0" fontId="3" fillId="0" borderId="0" xfId="0" applyFont="1"/>
    <xf numFmtId="0" fontId="10" fillId="0" borderId="75" xfId="0" applyFont="1" applyBorder="1" applyAlignment="1">
      <alignment horizontal="center" vertical="top" wrapText="1"/>
    </xf>
    <xf numFmtId="0" fontId="10" fillId="0" borderId="14" xfId="0" applyFont="1" applyBorder="1" applyAlignment="1">
      <alignment horizontal="center" vertical="top" wrapText="1"/>
    </xf>
    <xf numFmtId="0" fontId="3" fillId="0" borderId="14" xfId="0" applyFont="1" applyBorder="1" applyAlignment="1">
      <alignment horizontal="center" vertical="top" wrapText="1"/>
    </xf>
    <xf numFmtId="0" fontId="10" fillId="0" borderId="0" xfId="0" applyFont="1"/>
    <xf numFmtId="3" fontId="3" fillId="0" borderId="33" xfId="0" applyNumberFormat="1"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5" xfId="0" applyFont="1" applyFill="1" applyBorder="1" applyAlignment="1" applyProtection="1">
      <alignment horizontal="center" vertical="top" wrapText="1"/>
    </xf>
    <xf numFmtId="169" fontId="3" fillId="0" borderId="5" xfId="2" applyNumberFormat="1" applyFont="1" applyBorder="1" applyAlignment="1">
      <alignment horizontal="center" vertical="top" wrapText="1"/>
    </xf>
    <xf numFmtId="169" fontId="3" fillId="0" borderId="35" xfId="2" applyNumberFormat="1" applyFont="1" applyBorder="1" applyAlignment="1">
      <alignment horizontal="center" vertical="top" wrapText="1"/>
    </xf>
    <xf numFmtId="170" fontId="3" fillId="0" borderId="35" xfId="2" applyNumberFormat="1" applyFont="1" applyBorder="1" applyAlignment="1">
      <alignment horizontal="center" vertical="top" wrapText="1"/>
    </xf>
    <xf numFmtId="3" fontId="3" fillId="0" borderId="76" xfId="0" applyNumberFormat="1" applyFont="1" applyBorder="1" applyAlignment="1" applyProtection="1">
      <alignment horizontal="center" vertical="top" wrapText="1"/>
      <protection locked="0"/>
    </xf>
    <xf numFmtId="0" fontId="3" fillId="0" borderId="1" xfId="0" applyFont="1" applyBorder="1" applyAlignment="1" applyProtection="1">
      <alignment vertical="top" wrapText="1"/>
      <protection locked="0"/>
    </xf>
    <xf numFmtId="0" fontId="3" fillId="0" borderId="1" xfId="0" applyFont="1" applyFill="1" applyBorder="1" applyAlignment="1" applyProtection="1">
      <alignment horizontal="center" vertical="top" wrapText="1"/>
    </xf>
    <xf numFmtId="169" fontId="3" fillId="0" borderId="1" xfId="2" applyNumberFormat="1" applyFont="1" applyBorder="1" applyAlignment="1">
      <alignment horizontal="center" vertical="top" wrapText="1"/>
    </xf>
    <xf numFmtId="169" fontId="3" fillId="0" borderId="4" xfId="2" applyNumberFormat="1" applyFont="1" applyBorder="1" applyAlignment="1">
      <alignment horizontal="center" vertical="top" wrapText="1"/>
    </xf>
    <xf numFmtId="170" fontId="3" fillId="0" borderId="4" xfId="2" applyNumberFormat="1" applyFont="1" applyBorder="1" applyAlignment="1">
      <alignment horizontal="center" vertical="top" wrapText="1"/>
    </xf>
    <xf numFmtId="164" fontId="3" fillId="0" borderId="0" xfId="0" applyNumberFormat="1" applyFont="1" applyFill="1" applyBorder="1" applyAlignment="1">
      <alignment horizontal="justify" vertical="top" wrapText="1"/>
    </xf>
    <xf numFmtId="0" fontId="16" fillId="0" borderId="0" xfId="0" applyFont="1" applyBorder="1" applyAlignment="1">
      <alignment horizontal="justify" vertical="top" wrapText="1"/>
    </xf>
    <xf numFmtId="0" fontId="3" fillId="0" borderId="0" xfId="0" applyFont="1" applyFill="1" applyBorder="1" applyAlignment="1">
      <alignment horizontal="justify" vertical="top"/>
    </xf>
    <xf numFmtId="0" fontId="25" fillId="0" borderId="0" xfId="0" applyFont="1" applyBorder="1" applyAlignment="1">
      <alignment horizontal="justify" vertical="top" wrapText="1"/>
    </xf>
    <xf numFmtId="0" fontId="19" fillId="0" borderId="0" xfId="0" applyFont="1" applyFill="1" applyBorder="1" applyAlignment="1">
      <alignment horizontal="justify" vertical="top"/>
    </xf>
    <xf numFmtId="0" fontId="25" fillId="0" borderId="0" xfId="0" applyFont="1" applyBorder="1" applyAlignment="1">
      <alignment horizontal="left" vertical="top"/>
    </xf>
    <xf numFmtId="0" fontId="19" fillId="0" borderId="0" xfId="0" applyFont="1" applyFill="1" applyBorder="1" applyAlignment="1" applyProtection="1">
      <alignment horizontal="left"/>
    </xf>
    <xf numFmtId="164" fontId="19" fillId="0" borderId="0" xfId="0" applyNumberFormat="1" applyFont="1" applyFill="1" applyBorder="1" applyAlignment="1" applyProtection="1">
      <alignment horizontal="left"/>
    </xf>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64" fontId="19" fillId="0" borderId="0" xfId="2" applyNumberFormat="1" applyFont="1" applyFill="1" applyBorder="1" applyAlignment="1" applyProtection="1">
      <alignment vertical="center" wrapText="1"/>
    </xf>
    <xf numFmtId="0" fontId="26" fillId="0" borderId="0" xfId="0" applyFont="1" applyFill="1" applyBorder="1" applyAlignment="1" applyProtection="1"/>
    <xf numFmtId="0" fontId="19" fillId="0" borderId="0" xfId="0" applyFont="1" applyFill="1" applyBorder="1" applyAlignment="1" applyProtection="1">
      <alignment horizontal="left"/>
    </xf>
    <xf numFmtId="0" fontId="3" fillId="3" borderId="1" xfId="0" applyFont="1" applyFill="1" applyBorder="1" applyAlignment="1">
      <alignment horizontal="left" vertical="top" wrapText="1"/>
    </xf>
    <xf numFmtId="164" fontId="18" fillId="0" borderId="56" xfId="0" applyNumberFormat="1" applyFont="1" applyFill="1" applyBorder="1" applyAlignment="1" applyProtection="1">
      <alignment horizontal="left" vertical="top" wrapText="1"/>
    </xf>
    <xf numFmtId="0" fontId="15" fillId="0" borderId="5" xfId="0" applyFont="1" applyBorder="1" applyAlignment="1">
      <alignment vertical="top" wrapText="1"/>
    </xf>
    <xf numFmtId="0" fontId="25" fillId="0" borderId="10" xfId="0" applyFont="1" applyBorder="1" applyAlignment="1">
      <alignment vertical="top" wrapText="1"/>
    </xf>
    <xf numFmtId="0" fontId="25" fillId="0" borderId="1" xfId="0" applyFont="1" applyBorder="1" applyAlignment="1">
      <alignment vertical="top" wrapText="1"/>
    </xf>
    <xf numFmtId="0" fontId="15" fillId="0" borderId="8" xfId="0" applyFont="1" applyBorder="1" applyAlignment="1">
      <alignment vertical="top" wrapText="1"/>
    </xf>
    <xf numFmtId="0" fontId="15" fillId="3" borderId="0" xfId="0" applyNumberFormat="1" applyFont="1" applyFill="1" applyAlignment="1">
      <alignment horizontal="center"/>
    </xf>
    <xf numFmtId="0" fontId="28" fillId="3" borderId="0" xfId="0" applyFont="1" applyFill="1"/>
    <xf numFmtId="0" fontId="16" fillId="3" borderId="0" xfId="0" applyFont="1" applyFill="1" applyAlignment="1">
      <alignment horizontal="right"/>
    </xf>
    <xf numFmtId="0" fontId="0" fillId="3" borderId="0" xfId="0" applyFill="1"/>
    <xf numFmtId="0" fontId="15" fillId="3" borderId="0" xfId="0" applyFont="1" applyFill="1"/>
    <xf numFmtId="0" fontId="29" fillId="3" borderId="0" xfId="0" applyFont="1" applyFill="1"/>
    <xf numFmtId="0" fontId="30" fillId="3" borderId="0" xfId="0" applyFont="1" applyFill="1"/>
    <xf numFmtId="0" fontId="3" fillId="3" borderId="1" xfId="0" applyNumberFormat="1" applyFont="1" applyFill="1" applyBorder="1" applyAlignment="1">
      <alignment horizontal="left" vertical="top"/>
    </xf>
    <xf numFmtId="0" fontId="16" fillId="3" borderId="0" xfId="0" applyFont="1" applyFill="1"/>
    <xf numFmtId="0" fontId="31" fillId="3" borderId="0" xfId="0" applyFont="1" applyFill="1"/>
    <xf numFmtId="0" fontId="15" fillId="3" borderId="0" xfId="0" applyNumberFormat="1" applyFont="1" applyFill="1" applyBorder="1" applyAlignment="1">
      <alignment horizontal="center" vertical="top" wrapText="1"/>
    </xf>
    <xf numFmtId="0" fontId="10" fillId="3" borderId="0" xfId="0" applyFont="1" applyFill="1" applyBorder="1" applyAlignment="1">
      <alignment horizontal="left" vertical="top" wrapText="1"/>
    </xf>
    <xf numFmtId="0" fontId="27" fillId="3" borderId="0" xfId="0" applyFont="1" applyFill="1" applyAlignment="1">
      <alignment horizontal="center" vertical="center"/>
    </xf>
    <xf numFmtId="0" fontId="32" fillId="3" borderId="0" xfId="0" applyFont="1" applyFill="1" applyBorder="1" applyAlignment="1">
      <alignment horizontal="left" vertical="top" wrapText="1"/>
    </xf>
    <xf numFmtId="0" fontId="13" fillId="3" borderId="0" xfId="0" applyFont="1" applyFill="1" applyAlignment="1">
      <alignment vertical="center"/>
    </xf>
    <xf numFmtId="0" fontId="33" fillId="3" borderId="0" xfId="0" applyFont="1" applyFill="1"/>
    <xf numFmtId="0" fontId="6" fillId="3" borderId="0" xfId="0" applyFont="1" applyFill="1" applyAlignment="1">
      <alignment horizontal="left"/>
    </xf>
    <xf numFmtId="0" fontId="10" fillId="3" borderId="0" xfId="0" applyFont="1" applyFill="1"/>
    <xf numFmtId="0" fontId="10" fillId="3" borderId="0" xfId="0" applyFont="1" applyFill="1" applyAlignment="1">
      <alignment vertical="center"/>
    </xf>
    <xf numFmtId="0" fontId="3" fillId="3" borderId="1" xfId="0" applyFont="1" applyFill="1" applyBorder="1" applyAlignment="1">
      <alignment horizontal="left" vertical="top" wrapText="1"/>
    </xf>
    <xf numFmtId="0" fontId="21" fillId="0" borderId="0" xfId="0" applyFont="1" applyBorder="1" applyAlignment="1">
      <alignment horizontal="center" vertical="top"/>
    </xf>
    <xf numFmtId="0" fontId="18" fillId="0" borderId="10" xfId="0" applyFont="1" applyFill="1" applyBorder="1" applyAlignment="1" applyProtection="1">
      <alignment horizontal="left" vertical="top" wrapText="1"/>
    </xf>
    <xf numFmtId="0" fontId="25" fillId="0" borderId="10" xfId="0" applyFont="1" applyFill="1" applyBorder="1" applyAlignment="1">
      <alignment vertical="top" wrapText="1"/>
    </xf>
    <xf numFmtId="0" fontId="25" fillId="0" borderId="1" xfId="0" applyFont="1" applyFill="1" applyBorder="1" applyAlignment="1">
      <alignment vertical="top" wrapText="1"/>
    </xf>
    <xf numFmtId="0" fontId="15" fillId="0" borderId="1" xfId="0" applyFont="1" applyFill="1" applyBorder="1" applyAlignment="1">
      <alignment vertical="top" wrapText="1"/>
    </xf>
    <xf numFmtId="0" fontId="25" fillId="0" borderId="8" xfId="0" applyFont="1" applyFill="1" applyBorder="1" applyAlignment="1">
      <alignment wrapText="1"/>
    </xf>
    <xf numFmtId="0" fontId="25" fillId="0" borderId="1" xfId="0" applyFont="1" applyFill="1" applyBorder="1" applyAlignment="1">
      <alignment wrapText="1"/>
    </xf>
    <xf numFmtId="0" fontId="15" fillId="0" borderId="8" xfId="0" applyFont="1" applyFill="1" applyBorder="1" applyAlignment="1">
      <alignment vertical="top" wrapText="1"/>
    </xf>
    <xf numFmtId="0" fontId="16" fillId="3" borderId="1" xfId="0" applyNumberFormat="1" applyFont="1" applyFill="1" applyBorder="1" applyAlignment="1">
      <alignment horizontal="left" vertical="top"/>
    </xf>
    <xf numFmtId="0" fontId="3" fillId="0" borderId="37" xfId="0" applyFont="1" applyBorder="1" applyAlignment="1">
      <alignment horizontal="center" vertical="top" wrapText="1"/>
    </xf>
    <xf numFmtId="0" fontId="3" fillId="0" borderId="1" xfId="0" applyFont="1" applyBorder="1"/>
    <xf numFmtId="2" fontId="18" fillId="0" borderId="1" xfId="2" applyNumberFormat="1" applyFont="1" applyFill="1" applyBorder="1" applyAlignment="1" applyProtection="1">
      <alignment horizontal="right" vertical="top" wrapText="1"/>
    </xf>
    <xf numFmtId="2" fontId="18" fillId="0" borderId="63" xfId="2" applyNumberFormat="1" applyFont="1" applyFill="1" applyBorder="1" applyAlignment="1" applyProtection="1">
      <alignment horizontal="right" vertical="top" wrapText="1"/>
    </xf>
    <xf numFmtId="164" fontId="18" fillId="0" borderId="1" xfId="2" applyNumberFormat="1" applyFont="1" applyFill="1" applyBorder="1" applyAlignment="1" applyProtection="1">
      <alignment horizontal="right" vertical="top" wrapText="1"/>
    </xf>
    <xf numFmtId="2" fontId="19" fillId="0" borderId="10" xfId="2" applyNumberFormat="1" applyFont="1" applyFill="1" applyBorder="1" applyAlignment="1" applyProtection="1">
      <alignment horizontal="right" vertical="top" wrapText="1"/>
    </xf>
    <xf numFmtId="2" fontId="18" fillId="0" borderId="5" xfId="2" applyNumberFormat="1" applyFont="1" applyFill="1" applyBorder="1" applyAlignment="1" applyProtection="1">
      <alignment horizontal="right" vertical="top" wrapText="1"/>
    </xf>
    <xf numFmtId="2" fontId="18" fillId="0" borderId="35" xfId="2" applyNumberFormat="1" applyFont="1" applyFill="1" applyBorder="1" applyAlignment="1" applyProtection="1">
      <alignment horizontal="right" vertical="top" wrapText="1"/>
    </xf>
    <xf numFmtId="2" fontId="18" fillId="0" borderId="6" xfId="2" applyNumberFormat="1" applyFont="1" applyFill="1" applyBorder="1" applyAlignment="1" applyProtection="1">
      <alignment horizontal="right" vertical="top" wrapText="1"/>
    </xf>
    <xf numFmtId="2" fontId="18" fillId="0" borderId="68" xfId="2" applyNumberFormat="1" applyFont="1" applyFill="1" applyBorder="1" applyAlignment="1" applyProtection="1">
      <alignment horizontal="right" vertical="top" wrapText="1"/>
    </xf>
    <xf numFmtId="2" fontId="18" fillId="0" borderId="57" xfId="2" applyNumberFormat="1" applyFont="1" applyFill="1" applyBorder="1" applyAlignment="1" applyProtection="1">
      <alignment horizontal="right" vertical="top" wrapText="1"/>
    </xf>
    <xf numFmtId="2" fontId="18" fillId="0" borderId="42" xfId="2" applyNumberFormat="1" applyFont="1" applyFill="1" applyBorder="1" applyAlignment="1" applyProtection="1">
      <alignment horizontal="right" vertical="top" wrapText="1"/>
    </xf>
    <xf numFmtId="2" fontId="19" fillId="0" borderId="1" xfId="2" applyNumberFormat="1" applyFont="1" applyFill="1" applyBorder="1" applyAlignment="1" applyProtection="1">
      <alignment horizontal="right" vertical="top" wrapText="1"/>
    </xf>
    <xf numFmtId="2" fontId="19" fillId="0" borderId="4" xfId="2" applyNumberFormat="1" applyFont="1" applyFill="1" applyBorder="1" applyAlignment="1" applyProtection="1">
      <alignment horizontal="right" vertical="top" wrapText="1"/>
    </xf>
    <xf numFmtId="2" fontId="19" fillId="0" borderId="7" xfId="2" applyNumberFormat="1" applyFont="1" applyFill="1" applyBorder="1" applyAlignment="1" applyProtection="1">
      <alignment horizontal="right" vertical="top" wrapText="1"/>
    </xf>
    <xf numFmtId="2" fontId="19" fillId="0" borderId="64" xfId="2" applyNumberFormat="1" applyFont="1" applyFill="1" applyBorder="1" applyAlignment="1" applyProtection="1">
      <alignment horizontal="right" vertical="top" wrapText="1"/>
    </xf>
    <xf numFmtId="2" fontId="19" fillId="0" borderId="58" xfId="2" applyNumberFormat="1" applyFont="1" applyFill="1" applyBorder="1" applyAlignment="1" applyProtection="1">
      <alignment horizontal="right" vertical="top" wrapText="1"/>
    </xf>
    <xf numFmtId="2" fontId="19" fillId="0" borderId="2" xfId="2" applyNumberFormat="1" applyFont="1" applyFill="1" applyBorder="1" applyAlignment="1" applyProtection="1">
      <alignment horizontal="right" vertical="top" wrapText="1"/>
    </xf>
    <xf numFmtId="2" fontId="19" fillId="0" borderId="63" xfId="2" applyNumberFormat="1" applyFont="1" applyFill="1" applyBorder="1" applyAlignment="1" applyProtection="1">
      <alignment horizontal="right" vertical="top" wrapText="1"/>
    </xf>
    <xf numFmtId="2" fontId="19" fillId="0" borderId="41" xfId="2" applyNumberFormat="1" applyFont="1" applyFill="1" applyBorder="1" applyAlignment="1" applyProtection="1">
      <alignment horizontal="right" vertical="top" wrapText="1"/>
    </xf>
    <xf numFmtId="2" fontId="19" fillId="0" borderId="44" xfId="2" applyNumberFormat="1" applyFont="1" applyFill="1" applyBorder="1" applyAlignment="1" applyProtection="1">
      <alignment horizontal="right" vertical="top" wrapText="1"/>
    </xf>
    <xf numFmtId="2" fontId="19" fillId="0" borderId="47" xfId="2" applyNumberFormat="1" applyFont="1" applyFill="1" applyBorder="1" applyAlignment="1" applyProtection="1">
      <alignment horizontal="right" vertical="top" wrapText="1"/>
    </xf>
    <xf numFmtId="2" fontId="19" fillId="0" borderId="54" xfId="2" applyNumberFormat="1" applyFont="1" applyFill="1" applyBorder="1" applyAlignment="1" applyProtection="1">
      <alignment horizontal="right" vertical="top" wrapText="1"/>
    </xf>
    <xf numFmtId="2" fontId="19" fillId="0" borderId="53" xfId="2" applyNumberFormat="1" applyFont="1" applyFill="1" applyBorder="1" applyAlignment="1" applyProtection="1">
      <alignment horizontal="right" vertical="top" wrapText="1"/>
    </xf>
    <xf numFmtId="2" fontId="19" fillId="0" borderId="59" xfId="2" applyNumberFormat="1" applyFont="1" applyFill="1" applyBorder="1" applyAlignment="1" applyProtection="1">
      <alignment horizontal="right" vertical="top" wrapText="1"/>
    </xf>
    <xf numFmtId="2" fontId="19" fillId="0" borderId="46" xfId="2" applyNumberFormat="1" applyFont="1" applyFill="1" applyBorder="1" applyAlignment="1" applyProtection="1">
      <alignment horizontal="right" vertical="top" wrapText="1"/>
    </xf>
    <xf numFmtId="2" fontId="19" fillId="0" borderId="36" xfId="2" applyNumberFormat="1" applyFont="1" applyFill="1" applyBorder="1" applyAlignment="1" applyProtection="1">
      <alignment horizontal="right" vertical="top" wrapText="1"/>
    </xf>
    <xf numFmtId="2" fontId="19" fillId="0" borderId="30" xfId="2" applyNumberFormat="1" applyFont="1" applyFill="1" applyBorder="1" applyAlignment="1" applyProtection="1">
      <alignment horizontal="right" vertical="top" wrapText="1"/>
    </xf>
    <xf numFmtId="2" fontId="19" fillId="0" borderId="67" xfId="2" applyNumberFormat="1" applyFont="1" applyFill="1" applyBorder="1" applyAlignment="1" applyProtection="1">
      <alignment horizontal="right" vertical="top" wrapText="1"/>
    </xf>
    <xf numFmtId="2" fontId="19" fillId="0" borderId="70" xfId="2" applyNumberFormat="1" applyFont="1" applyFill="1" applyBorder="1" applyAlignment="1" applyProtection="1">
      <alignment horizontal="right" vertical="top" wrapText="1"/>
    </xf>
    <xf numFmtId="2" fontId="18" fillId="0" borderId="2" xfId="2" applyNumberFormat="1" applyFont="1" applyFill="1" applyBorder="1" applyAlignment="1" applyProtection="1">
      <alignment horizontal="right" vertical="top" wrapText="1"/>
    </xf>
    <xf numFmtId="2" fontId="19" fillId="0" borderId="48" xfId="2" applyNumberFormat="1" applyFont="1" applyFill="1" applyBorder="1" applyAlignment="1" applyProtection="1">
      <alignment horizontal="right" vertical="top" wrapText="1"/>
    </xf>
    <xf numFmtId="2" fontId="19" fillId="0" borderId="62" xfId="2" applyNumberFormat="1" applyFont="1" applyFill="1" applyBorder="1" applyAlignment="1" applyProtection="1">
      <alignment horizontal="right" vertical="top" wrapText="1"/>
    </xf>
    <xf numFmtId="2" fontId="19" fillId="0" borderId="31" xfId="2" applyNumberFormat="1" applyFont="1" applyFill="1" applyBorder="1" applyAlignment="1" applyProtection="1">
      <alignment horizontal="right" vertical="top" wrapText="1"/>
    </xf>
    <xf numFmtId="2" fontId="18" fillId="0" borderId="3" xfId="2" applyNumberFormat="1" applyFont="1" applyFill="1" applyBorder="1" applyAlignment="1" applyProtection="1">
      <alignment horizontal="right" vertical="top" wrapText="1"/>
    </xf>
    <xf numFmtId="2" fontId="18" fillId="0" borderId="4" xfId="2" applyNumberFormat="1" applyFont="1" applyFill="1" applyBorder="1" applyAlignment="1" applyProtection="1">
      <alignment horizontal="right" vertical="top" wrapText="1"/>
    </xf>
    <xf numFmtId="2" fontId="18" fillId="0" borderId="7" xfId="2" applyNumberFormat="1" applyFont="1" applyFill="1" applyBorder="1" applyAlignment="1" applyProtection="1">
      <alignment horizontal="right" vertical="top" wrapText="1"/>
    </xf>
    <xf numFmtId="2" fontId="18" fillId="0" borderId="64" xfId="2" applyNumberFormat="1" applyFont="1" applyFill="1" applyBorder="1" applyAlignment="1" applyProtection="1">
      <alignment horizontal="right" vertical="top" wrapText="1"/>
    </xf>
    <xf numFmtId="2" fontId="18" fillId="0" borderId="58" xfId="2" applyNumberFormat="1" applyFont="1" applyFill="1" applyBorder="1" applyAlignment="1" applyProtection="1">
      <alignment horizontal="right" vertical="top" wrapText="1"/>
    </xf>
    <xf numFmtId="2" fontId="19" fillId="0" borderId="45" xfId="2" applyNumberFormat="1" applyFont="1" applyFill="1" applyBorder="1" applyAlignment="1" applyProtection="1">
      <alignment horizontal="right" vertical="top" wrapText="1"/>
    </xf>
    <xf numFmtId="1" fontId="18" fillId="0" borderId="63" xfId="2" applyNumberFormat="1" applyFont="1" applyFill="1" applyBorder="1" applyAlignment="1" applyProtection="1">
      <alignment horizontal="right" vertical="top" wrapText="1"/>
    </xf>
    <xf numFmtId="164" fontId="18" fillId="0" borderId="72" xfId="2" applyNumberFormat="1" applyFont="1" applyFill="1" applyBorder="1" applyAlignment="1" applyProtection="1">
      <alignment horizontal="right" vertical="top" wrapText="1"/>
    </xf>
    <xf numFmtId="1" fontId="19" fillId="0" borderId="62" xfId="2" applyNumberFormat="1" applyFont="1" applyFill="1" applyBorder="1" applyAlignment="1" applyProtection="1">
      <alignment horizontal="right" vertical="top" wrapText="1"/>
    </xf>
    <xf numFmtId="1" fontId="18" fillId="0" borderId="1" xfId="2" applyNumberFormat="1" applyFont="1" applyFill="1" applyBorder="1" applyAlignment="1" applyProtection="1">
      <alignment horizontal="right" vertical="top" wrapText="1"/>
    </xf>
    <xf numFmtId="1" fontId="19" fillId="0" borderId="44" xfId="2" applyNumberFormat="1" applyFont="1" applyFill="1" applyBorder="1" applyAlignment="1" applyProtection="1">
      <alignment horizontal="right" vertical="top" wrapText="1"/>
    </xf>
    <xf numFmtId="164" fontId="18" fillId="0" borderId="4" xfId="2" applyNumberFormat="1" applyFont="1" applyFill="1" applyBorder="1" applyAlignment="1" applyProtection="1">
      <alignment horizontal="right" vertical="top" wrapText="1"/>
    </xf>
    <xf numFmtId="2" fontId="18" fillId="0" borderId="41" xfId="2" applyNumberFormat="1" applyFont="1" applyFill="1" applyBorder="1" applyAlignment="1" applyProtection="1">
      <alignment horizontal="right" vertical="top" wrapText="1"/>
    </xf>
    <xf numFmtId="2" fontId="18" fillId="0" borderId="50" xfId="2" applyNumberFormat="1" applyFont="1" applyFill="1" applyBorder="1" applyAlignment="1" applyProtection="1">
      <alignment horizontal="right" vertical="top" wrapText="1"/>
    </xf>
    <xf numFmtId="2" fontId="19" fillId="0" borderId="50" xfId="2" applyNumberFormat="1" applyFont="1" applyFill="1" applyBorder="1" applyAlignment="1" applyProtection="1">
      <alignment horizontal="right" vertical="top" wrapText="1"/>
    </xf>
    <xf numFmtId="2" fontId="19" fillId="0" borderId="51" xfId="2" applyNumberFormat="1" applyFont="1" applyFill="1" applyBorder="1" applyAlignment="1" applyProtection="1">
      <alignment horizontal="right" vertical="top" wrapText="1"/>
    </xf>
    <xf numFmtId="2" fontId="19" fillId="0" borderId="39" xfId="2" applyNumberFormat="1" applyFont="1" applyFill="1" applyBorder="1" applyAlignment="1" applyProtection="1">
      <alignment horizontal="right" vertical="top" wrapText="1"/>
    </xf>
    <xf numFmtId="2" fontId="19" fillId="0" borderId="69" xfId="2" applyNumberFormat="1" applyFont="1" applyFill="1" applyBorder="1" applyAlignment="1" applyProtection="1">
      <alignment horizontal="right" vertical="top" wrapText="1"/>
    </xf>
    <xf numFmtId="2" fontId="18" fillId="0" borderId="11" xfId="2" applyNumberFormat="1" applyFont="1" applyFill="1" applyBorder="1" applyAlignment="1" applyProtection="1">
      <alignment horizontal="right" vertical="top" wrapText="1"/>
    </xf>
    <xf numFmtId="2" fontId="18" fillId="0" borderId="66" xfId="2" applyNumberFormat="1" applyFont="1" applyFill="1" applyBorder="1" applyAlignment="1" applyProtection="1">
      <alignment horizontal="right" vertical="top" wrapText="1"/>
    </xf>
    <xf numFmtId="2" fontId="18" fillId="0" borderId="40" xfId="2" applyNumberFormat="1" applyFont="1" applyFill="1" applyBorder="1" applyAlignment="1" applyProtection="1">
      <alignment horizontal="right" vertical="top" wrapText="1"/>
    </xf>
    <xf numFmtId="2" fontId="18" fillId="0" borderId="71" xfId="2" applyNumberFormat="1" applyFont="1" applyFill="1" applyBorder="1" applyAlignment="1" applyProtection="1">
      <alignment horizontal="right" vertical="top" wrapText="1"/>
    </xf>
    <xf numFmtId="164" fontId="18" fillId="0" borderId="5" xfId="2" applyNumberFormat="1" applyFont="1" applyFill="1" applyBorder="1" applyAlignment="1" applyProtection="1">
      <alignment horizontal="right" vertical="top" wrapText="1"/>
    </xf>
    <xf numFmtId="164" fontId="18" fillId="0" borderId="3" xfId="2" applyNumberFormat="1" applyFont="1" applyFill="1" applyBorder="1" applyAlignment="1" applyProtection="1">
      <alignment horizontal="right" vertical="top" wrapText="1"/>
    </xf>
    <xf numFmtId="164" fontId="18" fillId="0" borderId="11" xfId="2" applyNumberFormat="1" applyFont="1" applyFill="1" applyBorder="1" applyAlignment="1" applyProtection="1">
      <alignment horizontal="right" vertical="top" wrapText="1"/>
    </xf>
    <xf numFmtId="164" fontId="18" fillId="0" borderId="38" xfId="2" applyNumberFormat="1" applyFont="1" applyFill="1" applyBorder="1" applyAlignment="1" applyProtection="1">
      <alignment horizontal="right" vertical="top" wrapText="1"/>
    </xf>
    <xf numFmtId="1" fontId="18" fillId="0" borderId="38" xfId="2" applyNumberFormat="1" applyFont="1" applyFill="1" applyBorder="1" applyAlignment="1" applyProtection="1">
      <alignment horizontal="right" vertical="top" wrapText="1"/>
    </xf>
    <xf numFmtId="1" fontId="19" fillId="0" borderId="47" xfId="2" applyNumberFormat="1" applyFont="1" applyFill="1" applyBorder="1" applyAlignment="1" applyProtection="1">
      <alignment horizontal="right" vertical="top" wrapText="1"/>
    </xf>
    <xf numFmtId="164" fontId="19" fillId="0" borderId="10" xfId="2" applyNumberFormat="1" applyFont="1" applyFill="1" applyBorder="1" applyAlignment="1" applyProtection="1">
      <alignment horizontal="right" vertical="top" wrapText="1"/>
    </xf>
    <xf numFmtId="0" fontId="19" fillId="0" borderId="5" xfId="0" applyFont="1" applyFill="1" applyBorder="1" applyAlignment="1">
      <alignment horizontal="left" vertical="top" wrapText="1"/>
    </xf>
    <xf numFmtId="169" fontId="10" fillId="0" borderId="5" xfId="2" applyNumberFormat="1" applyFont="1" applyBorder="1" applyAlignment="1">
      <alignment horizontal="center" vertical="top" wrapText="1"/>
    </xf>
    <xf numFmtId="169" fontId="10" fillId="0" borderId="1" xfId="2" applyNumberFormat="1" applyFont="1" applyBorder="1" applyAlignment="1">
      <alignment horizontal="center" vertical="top" wrapText="1"/>
    </xf>
    <xf numFmtId="10" fontId="19" fillId="0" borderId="10" xfId="2" applyNumberFormat="1" applyFont="1" applyFill="1" applyBorder="1" applyAlignment="1" applyProtection="1">
      <alignment horizontal="right" vertical="top" wrapText="1"/>
    </xf>
    <xf numFmtId="171" fontId="19" fillId="0" borderId="44" xfId="2" applyNumberFormat="1" applyFont="1" applyFill="1" applyBorder="1" applyAlignment="1" applyProtection="1">
      <alignment horizontal="right" vertical="top" wrapText="1"/>
    </xf>
    <xf numFmtId="164" fontId="19" fillId="0" borderId="44" xfId="2" applyNumberFormat="1" applyFont="1" applyFill="1" applyBorder="1" applyAlignment="1" applyProtection="1">
      <alignment horizontal="right" vertical="top" wrapText="1"/>
    </xf>
    <xf numFmtId="164" fontId="18" fillId="0" borderId="16" xfId="2" applyNumberFormat="1" applyFont="1" applyFill="1" applyBorder="1" applyAlignment="1" applyProtection="1">
      <alignment horizontal="right" vertical="top" wrapText="1"/>
    </xf>
    <xf numFmtId="164" fontId="19" fillId="0" borderId="4" xfId="2" applyNumberFormat="1" applyFont="1" applyFill="1" applyBorder="1" applyAlignment="1" applyProtection="1">
      <alignment horizontal="right" vertical="top" wrapText="1"/>
    </xf>
    <xf numFmtId="164" fontId="19" fillId="0" borderId="36" xfId="2" applyNumberFormat="1" applyFont="1" applyFill="1" applyBorder="1" applyAlignment="1" applyProtection="1">
      <alignment horizontal="right" vertical="top" wrapText="1"/>
    </xf>
    <xf numFmtId="164" fontId="19" fillId="0" borderId="1" xfId="2" applyNumberFormat="1" applyFont="1" applyFill="1" applyBorder="1" applyAlignment="1" applyProtection="1">
      <alignment horizontal="right" vertical="top" wrapText="1"/>
    </xf>
    <xf numFmtId="164" fontId="3" fillId="0" borderId="44" xfId="2" applyNumberFormat="1" applyFont="1" applyFill="1" applyBorder="1" applyAlignment="1" applyProtection="1">
      <alignment horizontal="right" vertical="top" wrapText="1"/>
    </xf>
    <xf numFmtId="164" fontId="19" fillId="0" borderId="62" xfId="2" applyNumberFormat="1" applyFont="1" applyFill="1" applyBorder="1" applyAlignment="1" applyProtection="1">
      <alignment horizontal="right" vertical="top" wrapText="1"/>
    </xf>
    <xf numFmtId="2" fontId="34" fillId="0" borderId="1" xfId="2" applyNumberFormat="1" applyFont="1" applyFill="1" applyBorder="1" applyAlignment="1" applyProtection="1">
      <alignment horizontal="right" vertical="top" wrapText="1"/>
    </xf>
    <xf numFmtId="2" fontId="34" fillId="0" borderId="6" xfId="2" applyNumberFormat="1" applyFont="1" applyFill="1" applyBorder="1" applyAlignment="1" applyProtection="1">
      <alignment horizontal="right" vertical="top" wrapText="1"/>
    </xf>
    <xf numFmtId="172" fontId="10" fillId="0" borderId="44" xfId="2" applyNumberFormat="1" applyFont="1" applyFill="1" applyBorder="1" applyAlignment="1" applyProtection="1">
      <alignment horizontal="right" vertical="top" wrapText="1"/>
    </xf>
    <xf numFmtId="2" fontId="1" fillId="0" borderId="5" xfId="2" applyNumberFormat="1" applyFont="1" applyFill="1" applyBorder="1" applyAlignment="1" applyProtection="1">
      <alignment horizontal="right" vertical="top" wrapText="1"/>
    </xf>
    <xf numFmtId="2" fontId="1" fillId="0" borderId="1" xfId="2" applyNumberFormat="1" applyFont="1" applyFill="1" applyBorder="1" applyAlignment="1" applyProtection="1">
      <alignment horizontal="right" vertical="top" wrapText="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1" xfId="0" applyFont="1" applyFill="1" applyBorder="1" applyAlignment="1">
      <alignment horizontal="center" vertical="top"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3" fillId="3" borderId="10"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1" fillId="0" borderId="0" xfId="0" applyFont="1" applyBorder="1" applyAlignment="1">
      <alignment horizontal="left" vertical="top"/>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10" xfId="0" applyFont="1" applyFill="1" applyBorder="1" applyAlignment="1" applyProtection="1">
      <alignment horizontal="center" vertical="top" wrapText="1"/>
    </xf>
    <xf numFmtId="0" fontId="19" fillId="0" borderId="8" xfId="0" applyFont="1" applyFill="1" applyBorder="1" applyAlignment="1" applyProtection="1">
      <alignment horizontal="center" vertical="top"/>
    </xf>
    <xf numFmtId="0" fontId="19" fillId="0" borderId="29" xfId="0" applyFont="1" applyFill="1" applyBorder="1" applyAlignment="1" applyProtection="1">
      <alignment horizontal="left" vertical="top" wrapText="1"/>
    </xf>
    <xf numFmtId="0" fontId="0" fillId="0" borderId="30" xfId="0" applyFill="1" applyBorder="1"/>
    <xf numFmtId="0" fontId="0" fillId="0" borderId="31" xfId="0" applyFill="1" applyBorder="1"/>
    <xf numFmtId="0" fontId="0" fillId="0" borderId="20" xfId="0" applyFill="1" applyBorder="1"/>
    <xf numFmtId="0" fontId="0" fillId="0" borderId="0" xfId="0" applyFill="1"/>
    <xf numFmtId="0" fontId="0" fillId="0" borderId="15" xfId="0" applyFill="1" applyBorder="1"/>
    <xf numFmtId="0" fontId="0" fillId="0" borderId="0" xfId="0" applyFill="1" applyBorder="1"/>
    <xf numFmtId="0" fontId="19" fillId="0" borderId="10" xfId="0" applyFont="1" applyFill="1" applyBorder="1" applyAlignment="1" applyProtection="1">
      <alignment horizontal="center" vertical="top"/>
    </xf>
    <xf numFmtId="0" fontId="0" fillId="0" borderId="8" xfId="0" applyBorder="1"/>
    <xf numFmtId="49" fontId="19" fillId="0" borderId="19" xfId="0" applyNumberFormat="1" applyFont="1" applyFill="1" applyBorder="1" applyAlignment="1" applyProtection="1">
      <alignment horizontal="center" vertical="top" wrapText="1"/>
    </xf>
    <xf numFmtId="49" fontId="19" fillId="0" borderId="28" xfId="0" applyNumberFormat="1" applyFont="1" applyFill="1" applyBorder="1" applyAlignment="1" applyProtection="1">
      <alignment horizontal="center" vertical="top" wrapText="1"/>
    </xf>
    <xf numFmtId="164" fontId="19" fillId="0" borderId="10" xfId="0" applyNumberFormat="1" applyFont="1" applyFill="1" applyBorder="1" applyAlignment="1" applyProtection="1">
      <alignment horizontal="left" vertical="top" wrapText="1"/>
    </xf>
    <xf numFmtId="164" fontId="19" fillId="0" borderId="8" xfId="0" applyNumberFormat="1" applyFont="1" applyFill="1" applyBorder="1" applyAlignment="1" applyProtection="1">
      <alignment horizontal="left" vertical="top" wrapText="1"/>
    </xf>
    <xf numFmtId="0" fontId="19" fillId="0" borderId="10"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0" borderId="36" xfId="0" applyFont="1" applyFill="1" applyBorder="1" applyAlignment="1" applyProtection="1">
      <alignment horizontal="left" vertical="top" wrapText="1"/>
    </xf>
    <xf numFmtId="0" fontId="19" fillId="0" borderId="30" xfId="0" applyFont="1" applyFill="1" applyBorder="1" applyAlignment="1" applyProtection="1">
      <alignment horizontal="left" vertical="top" wrapText="1"/>
    </xf>
    <xf numFmtId="0" fontId="19" fillId="0" borderId="31" xfId="0" applyFont="1" applyFill="1" applyBorder="1" applyAlignment="1" applyProtection="1">
      <alignment horizontal="left" vertical="top" wrapText="1"/>
    </xf>
    <xf numFmtId="0" fontId="19" fillId="0" borderId="9"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15" xfId="0" applyFont="1" applyFill="1" applyBorder="1" applyAlignment="1" applyProtection="1">
      <alignment horizontal="left" vertical="top" wrapText="1"/>
    </xf>
    <xf numFmtId="0" fontId="19" fillId="0" borderId="35" xfId="0" applyFont="1" applyFill="1" applyBorder="1" applyAlignment="1" applyProtection="1">
      <alignment horizontal="left" vertical="top" wrapText="1"/>
    </xf>
    <xf numFmtId="0" fontId="19" fillId="0" borderId="6" xfId="0" applyFont="1" applyFill="1" applyBorder="1" applyAlignment="1" applyProtection="1">
      <alignment horizontal="left" vertical="top" wrapText="1"/>
    </xf>
    <xf numFmtId="0" fontId="19" fillId="0" borderId="3" xfId="0" applyFont="1" applyFill="1" applyBorder="1" applyAlignment="1" applyProtection="1">
      <alignment horizontal="left" vertical="top" wrapText="1"/>
    </xf>
    <xf numFmtId="0" fontId="0" fillId="0" borderId="9" xfId="0" applyFill="1" applyBorder="1"/>
    <xf numFmtId="0" fontId="0" fillId="0" borderId="35" xfId="0" applyFill="1" applyBorder="1"/>
    <xf numFmtId="0" fontId="0" fillId="0" borderId="6" xfId="0" applyFill="1" applyBorder="1"/>
    <xf numFmtId="0" fontId="0" fillId="0" borderId="3" xfId="0" applyFill="1" applyBorder="1"/>
    <xf numFmtId="164" fontId="19" fillId="0" borderId="19" xfId="0" applyNumberFormat="1" applyFont="1" applyFill="1" applyBorder="1" applyAlignment="1" applyProtection="1">
      <alignment horizontal="center" vertical="center" wrapText="1"/>
    </xf>
    <xf numFmtId="164" fontId="19" fillId="0" borderId="28" xfId="0" applyNumberFormat="1" applyFont="1" applyFill="1" applyBorder="1" applyAlignment="1" applyProtection="1">
      <alignment horizontal="center" vertical="center" wrapText="1"/>
    </xf>
    <xf numFmtId="164" fontId="18" fillId="0" borderId="10" xfId="0" applyNumberFormat="1" applyFont="1" applyFill="1" applyBorder="1" applyAlignment="1" applyProtection="1">
      <alignment horizontal="left" vertical="top" wrapText="1"/>
    </xf>
    <xf numFmtId="164" fontId="18" fillId="0" borderId="8" xfId="0" applyNumberFormat="1" applyFont="1" applyFill="1" applyBorder="1" applyAlignment="1" applyProtection="1">
      <alignment horizontal="left" vertical="top" wrapText="1"/>
    </xf>
    <xf numFmtId="0" fontId="15" fillId="0" borderId="4" xfId="0" applyFont="1" applyFill="1" applyBorder="1" applyAlignment="1">
      <alignment vertical="top"/>
    </xf>
    <xf numFmtId="0" fontId="15" fillId="0" borderId="7" xfId="0" applyFont="1" applyFill="1" applyBorder="1" applyAlignment="1">
      <alignment vertical="top"/>
    </xf>
    <xf numFmtId="0" fontId="15" fillId="0" borderId="2" xfId="0" applyFont="1" applyFill="1" applyBorder="1" applyAlignment="1">
      <alignment vertical="top"/>
    </xf>
    <xf numFmtId="0" fontId="23" fillId="0" borderId="0" xfId="0" applyFont="1" applyFill="1" applyAlignment="1" applyProtection="1">
      <alignment horizontal="center" vertical="top" wrapText="1"/>
    </xf>
    <xf numFmtId="0" fontId="23" fillId="0" borderId="6" xfId="0" applyFont="1" applyFill="1" applyBorder="1" applyAlignment="1" applyProtection="1">
      <alignment horizontal="center" vertical="center"/>
    </xf>
    <xf numFmtId="0" fontId="23" fillId="0" borderId="30" xfId="0" applyFont="1" applyFill="1" applyBorder="1" applyAlignment="1" applyProtection="1">
      <alignment horizontal="center" vertical="top"/>
    </xf>
    <xf numFmtId="0" fontId="3" fillId="0" borderId="24" xfId="0" applyFont="1" applyFill="1" applyBorder="1" applyAlignment="1" applyProtection="1">
      <alignment horizontal="center" vertical="top"/>
    </xf>
    <xf numFmtId="164" fontId="19" fillId="0" borderId="32" xfId="0" applyNumberFormat="1" applyFont="1" applyFill="1" applyBorder="1" applyAlignment="1" applyProtection="1">
      <alignment horizontal="center" vertical="center" wrapText="1"/>
    </xf>
    <xf numFmtId="164" fontId="19" fillId="0" borderId="33" xfId="0" applyNumberFormat="1" applyFont="1" applyFill="1" applyBorder="1" applyAlignment="1" applyProtection="1">
      <alignment horizontal="center" vertical="center" wrapText="1"/>
    </xf>
    <xf numFmtId="164" fontId="19" fillId="0" borderId="56" xfId="0" applyNumberFormat="1" applyFont="1" applyFill="1" applyBorder="1" applyAlignment="1" applyProtection="1">
      <alignment horizontal="center" vertical="center" wrapText="1"/>
    </xf>
    <xf numFmtId="164" fontId="19" fillId="0" borderId="8" xfId="0" applyNumberFormat="1" applyFont="1" applyFill="1" applyBorder="1" applyAlignment="1" applyProtection="1">
      <alignment horizontal="center" vertical="center" wrapText="1"/>
    </xf>
    <xf numFmtId="164" fontId="19" fillId="0" borderId="5" xfId="0" applyNumberFormat="1" applyFont="1" applyFill="1" applyBorder="1" applyAlignment="1" applyProtection="1">
      <alignment horizontal="center" vertical="center" wrapText="1"/>
    </xf>
    <xf numFmtId="164" fontId="19" fillId="0" borderId="65" xfId="0" applyNumberFormat="1" applyFont="1" applyFill="1" applyBorder="1" applyAlignment="1" applyProtection="1">
      <alignment horizontal="center" vertical="center" wrapText="1"/>
    </xf>
    <xf numFmtId="164" fontId="19" fillId="0" borderId="22" xfId="0" applyNumberFormat="1" applyFont="1" applyFill="1" applyBorder="1" applyAlignment="1" applyProtection="1">
      <alignment horizontal="center" vertical="center" wrapText="1"/>
    </xf>
    <xf numFmtId="164" fontId="19" fillId="0" borderId="23" xfId="0" applyNumberFormat="1" applyFont="1" applyFill="1" applyBorder="1" applyAlignment="1" applyProtection="1">
      <alignment horizontal="center" vertical="center" wrapText="1"/>
    </xf>
    <xf numFmtId="164" fontId="19" fillId="0" borderId="65" xfId="0" applyNumberFormat="1" applyFont="1" applyFill="1" applyBorder="1" applyAlignment="1" applyProtection="1">
      <alignment horizontal="center" vertical="top" wrapText="1"/>
    </xf>
    <xf numFmtId="164" fontId="19" fillId="0" borderId="22" xfId="0" applyNumberFormat="1" applyFont="1" applyFill="1" applyBorder="1" applyAlignment="1" applyProtection="1">
      <alignment horizontal="center" vertical="top" wrapText="1"/>
    </xf>
    <xf numFmtId="164" fontId="19" fillId="0" borderId="23" xfId="0" applyNumberFormat="1" applyFont="1" applyFill="1" applyBorder="1" applyAlignment="1" applyProtection="1">
      <alignment horizontal="center" vertical="top" wrapText="1"/>
    </xf>
    <xf numFmtId="164" fontId="19" fillId="0" borderId="4" xfId="0" applyNumberFormat="1" applyFont="1" applyFill="1" applyBorder="1" applyAlignment="1" applyProtection="1">
      <alignment horizontal="center" vertical="top" wrapText="1"/>
    </xf>
    <xf numFmtId="164" fontId="19" fillId="0" borderId="7" xfId="0" applyNumberFormat="1" applyFont="1" applyFill="1" applyBorder="1" applyAlignment="1" applyProtection="1">
      <alignment horizontal="center" vertical="top" wrapText="1"/>
    </xf>
    <xf numFmtId="164" fontId="19" fillId="0" borderId="2" xfId="0" applyNumberFormat="1" applyFont="1" applyFill="1" applyBorder="1" applyAlignment="1" applyProtection="1">
      <alignment horizontal="center" vertical="top" wrapText="1"/>
    </xf>
    <xf numFmtId="0" fontId="19" fillId="0" borderId="12"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164" fontId="19" fillId="0" borderId="10" xfId="0" applyNumberFormat="1" applyFont="1" applyFill="1" applyBorder="1" applyAlignment="1" applyProtection="1">
      <alignment horizontal="center" vertical="center" wrapText="1"/>
    </xf>
    <xf numFmtId="10" fontId="19" fillId="0" borderId="10" xfId="0" applyNumberFormat="1" applyFont="1" applyFill="1" applyBorder="1" applyAlignment="1" applyProtection="1">
      <alignment horizontal="center" vertical="center" wrapText="1"/>
    </xf>
    <xf numFmtId="10" fontId="19" fillId="0" borderId="5" xfId="0" applyNumberFormat="1" applyFont="1" applyFill="1" applyBorder="1" applyAlignment="1" applyProtection="1">
      <alignment horizontal="center" vertical="center" wrapText="1"/>
    </xf>
    <xf numFmtId="164" fontId="19" fillId="0" borderId="36" xfId="0" applyNumberFormat="1" applyFont="1" applyFill="1" applyBorder="1" applyAlignment="1" applyProtection="1">
      <alignment horizontal="center" vertical="top" wrapText="1"/>
    </xf>
    <xf numFmtId="164" fontId="19" fillId="0" borderId="30" xfId="0" applyNumberFormat="1" applyFont="1" applyFill="1" applyBorder="1" applyAlignment="1" applyProtection="1">
      <alignment horizontal="center" vertical="top" wrapText="1"/>
    </xf>
    <xf numFmtId="164" fontId="19" fillId="0" borderId="31" xfId="0" applyNumberFormat="1" applyFont="1" applyFill="1" applyBorder="1" applyAlignment="1" applyProtection="1">
      <alignment horizontal="center" vertical="top" wrapText="1"/>
    </xf>
    <xf numFmtId="0" fontId="21" fillId="0" borderId="7" xfId="0" applyFont="1" applyBorder="1" applyAlignment="1">
      <alignment horizontal="center" vertical="top" wrapText="1"/>
    </xf>
    <xf numFmtId="0" fontId="21" fillId="0" borderId="2" xfId="0" applyFont="1" applyBorder="1" applyAlignment="1">
      <alignment horizontal="center"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0" xfId="0" applyFill="1" applyAlignment="1">
      <alignment horizontal="left" vertical="top" wrapText="1"/>
    </xf>
    <xf numFmtId="0" fontId="0" fillId="0" borderId="15" xfId="0" applyFill="1" applyBorder="1" applyAlignment="1">
      <alignment horizontal="left" vertical="top" wrapText="1"/>
    </xf>
    <xf numFmtId="164" fontId="18" fillId="0" borderId="21" xfId="0" applyNumberFormat="1" applyFont="1" applyFill="1" applyBorder="1" applyAlignment="1" applyProtection="1">
      <alignment horizontal="left" vertical="top" wrapText="1"/>
    </xf>
    <xf numFmtId="164" fontId="18" fillId="0" borderId="22" xfId="0" applyNumberFormat="1" applyFont="1" applyFill="1" applyBorder="1" applyAlignment="1" applyProtection="1">
      <alignment horizontal="left" vertical="top" wrapText="1"/>
    </xf>
    <xf numFmtId="164" fontId="18" fillId="0" borderId="23" xfId="0" applyNumberFormat="1" applyFont="1" applyFill="1" applyBorder="1" applyAlignment="1" applyProtection="1">
      <alignment horizontal="left" vertical="top" wrapText="1"/>
    </xf>
    <xf numFmtId="164" fontId="18" fillId="0" borderId="2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left" vertical="top" wrapText="1"/>
    </xf>
    <xf numFmtId="164" fontId="18" fillId="0" borderId="15" xfId="0" applyNumberFormat="1" applyFont="1" applyFill="1" applyBorder="1" applyAlignment="1" applyProtection="1">
      <alignment horizontal="left" vertical="top" wrapText="1"/>
    </xf>
    <xf numFmtId="0" fontId="18" fillId="0" borderId="27"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164" fontId="18" fillId="0" borderId="5" xfId="0" applyNumberFormat="1" applyFont="1" applyFill="1" applyBorder="1" applyAlignment="1" applyProtection="1">
      <alignment horizontal="left" vertical="top" wrapText="1"/>
    </xf>
    <xf numFmtId="164" fontId="19" fillId="0" borderId="5" xfId="0" applyNumberFormat="1" applyFont="1" applyFill="1" applyBorder="1" applyAlignment="1" applyProtection="1">
      <alignment horizontal="left" vertical="top" wrapText="1"/>
    </xf>
    <xf numFmtId="49" fontId="19" fillId="0" borderId="4" xfId="0" applyNumberFormat="1" applyFont="1" applyFill="1" applyBorder="1" applyAlignment="1" applyProtection="1">
      <alignment horizontal="left" vertical="top" wrapText="1"/>
    </xf>
    <xf numFmtId="0" fontId="21" fillId="0" borderId="7" xfId="0" applyFont="1" applyBorder="1" applyAlignment="1">
      <alignment horizontal="left" vertical="top"/>
    </xf>
    <xf numFmtId="0" fontId="21" fillId="0" borderId="2" xfId="0" applyFont="1" applyBorder="1" applyAlignment="1">
      <alignment horizontal="left" vertical="top"/>
    </xf>
    <xf numFmtId="0" fontId="20" fillId="0" borderId="0" xfId="0" applyFont="1" applyFill="1" applyBorder="1" applyAlignment="1" applyProtection="1">
      <alignment horizontal="left" wrapText="1"/>
    </xf>
    <xf numFmtId="0" fontId="0" fillId="0" borderId="0" xfId="0" applyAlignment="1">
      <alignment horizontal="left" wrapText="1"/>
    </xf>
    <xf numFmtId="164" fontId="32" fillId="0" borderId="22" xfId="0" applyNumberFormat="1" applyFont="1" applyFill="1" applyBorder="1" applyAlignment="1" applyProtection="1">
      <alignment horizontal="justify" vertical="top" wrapText="1"/>
    </xf>
    <xf numFmtId="164" fontId="18" fillId="0" borderId="25" xfId="0" applyNumberFormat="1" applyFont="1" applyFill="1" applyBorder="1" applyAlignment="1" applyProtection="1">
      <alignment horizontal="left" vertical="top"/>
    </xf>
    <xf numFmtId="164" fontId="18" fillId="0" borderId="6" xfId="0" applyNumberFormat="1" applyFont="1" applyFill="1" applyBorder="1" applyAlignment="1" applyProtection="1">
      <alignment horizontal="left" vertical="top"/>
    </xf>
    <xf numFmtId="164" fontId="18" fillId="0" borderId="49" xfId="0" applyNumberFormat="1" applyFont="1" applyFill="1" applyBorder="1" applyAlignment="1" applyProtection="1">
      <alignment horizontal="left" vertical="top"/>
    </xf>
    <xf numFmtId="164" fontId="19" fillId="0" borderId="29" xfId="0" applyNumberFormat="1" applyFont="1" applyFill="1" applyBorder="1" applyAlignment="1" applyProtection="1">
      <alignment horizontal="left" vertical="top" wrapText="1"/>
    </xf>
    <xf numFmtId="164" fontId="19" fillId="0" borderId="30" xfId="0" applyNumberFormat="1" applyFont="1" applyFill="1" applyBorder="1" applyAlignment="1" applyProtection="1">
      <alignment horizontal="left" vertical="top" wrapText="1"/>
    </xf>
    <xf numFmtId="164" fontId="19" fillId="0" borderId="31" xfId="0" applyNumberFormat="1" applyFont="1" applyFill="1" applyBorder="1" applyAlignment="1" applyProtection="1">
      <alignment horizontal="left" vertical="top" wrapText="1"/>
    </xf>
    <xf numFmtId="164" fontId="19" fillId="0" borderId="2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wrapText="1"/>
    </xf>
    <xf numFmtId="164" fontId="19" fillId="0" borderId="15" xfId="0" applyNumberFormat="1" applyFont="1" applyFill="1" applyBorder="1" applyAlignment="1" applyProtection="1">
      <alignment horizontal="left" vertical="top" wrapText="1"/>
    </xf>
    <xf numFmtId="164" fontId="3" fillId="0" borderId="0" xfId="0" applyNumberFormat="1" applyFont="1" applyFill="1" applyBorder="1" applyAlignment="1" applyProtection="1">
      <alignment horizontal="justify" vertical="top" wrapText="1"/>
    </xf>
    <xf numFmtId="0" fontId="0" fillId="0" borderId="0" xfId="0" applyAlignment="1">
      <alignment horizontal="justify" vertical="top" wrapText="1"/>
    </xf>
    <xf numFmtId="0" fontId="3" fillId="0" borderId="10" xfId="0" applyFont="1" applyBorder="1" applyAlignment="1">
      <alignment vertical="top" wrapText="1"/>
    </xf>
    <xf numFmtId="0" fontId="0" fillId="0" borderId="8" xfId="0" applyBorder="1" applyAlignment="1">
      <alignment vertical="top"/>
    </xf>
    <xf numFmtId="0" fontId="0" fillId="0" borderId="5" xfId="0" applyBorder="1" applyAlignment="1">
      <alignment vertical="top"/>
    </xf>
    <xf numFmtId="0" fontId="24" fillId="0" borderId="0" xfId="0" applyFont="1" applyBorder="1" applyAlignment="1">
      <alignment horizontal="left" vertical="top" wrapText="1"/>
    </xf>
    <xf numFmtId="0" fontId="15" fillId="0" borderId="0" xfId="0" applyFont="1" applyAlignment="1">
      <alignment vertical="top" wrapText="1"/>
    </xf>
    <xf numFmtId="0" fontId="19" fillId="0" borderId="0" xfId="0" applyFont="1" applyFill="1" applyBorder="1" applyAlignment="1" applyProtection="1">
      <alignment horizontal="left"/>
    </xf>
    <xf numFmtId="0" fontId="25" fillId="0" borderId="0" xfId="0" applyFont="1" applyBorder="1" applyAlignment="1">
      <alignment horizontal="justify" vertical="center" wrapText="1"/>
    </xf>
    <xf numFmtId="0" fontId="0" fillId="0" borderId="0" xfId="0" applyAlignment="1">
      <alignment horizontal="justify" wrapText="1"/>
    </xf>
    <xf numFmtId="0" fontId="6" fillId="0" borderId="0" xfId="0" applyFont="1" applyAlignment="1">
      <alignment horizontal="right"/>
    </xf>
    <xf numFmtId="0" fontId="18" fillId="0" borderId="0" xfId="0" applyFont="1" applyAlignment="1">
      <alignment horizontal="center" vertical="top" wrapText="1"/>
    </xf>
    <xf numFmtId="3" fontId="3" fillId="0" borderId="32" xfId="0" applyNumberFormat="1" applyFont="1" applyBorder="1" applyAlignment="1">
      <alignment horizontal="center" vertical="top" wrapText="1"/>
    </xf>
    <xf numFmtId="3" fontId="3" fillId="0" borderId="33" xfId="0" applyNumberFormat="1"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vertical="top" wrapText="1"/>
    </xf>
    <xf numFmtId="0" fontId="3" fillId="0" borderId="65" xfId="0" applyFont="1" applyBorder="1" applyAlignment="1">
      <alignment horizontal="center" vertical="top" wrapText="1"/>
    </xf>
    <xf numFmtId="0" fontId="3" fillId="0" borderId="22" xfId="0" applyFont="1" applyBorder="1" applyAlignment="1">
      <alignment horizontal="center" vertical="top" wrapText="1"/>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3" fillId="0" borderId="73" xfId="0" applyFont="1" applyBorder="1" applyAlignment="1">
      <alignment horizontal="center" vertical="top" wrapText="1"/>
    </xf>
    <xf numFmtId="0" fontId="3" fillId="0" borderId="74" xfId="0" applyFont="1" applyBorder="1" applyAlignment="1">
      <alignment horizontal="center" vertical="top" wrapText="1"/>
    </xf>
    <xf numFmtId="0" fontId="3" fillId="0" borderId="35" xfId="0" applyFont="1" applyBorder="1" applyAlignment="1">
      <alignment horizontal="center" vertical="center" wrapText="1"/>
    </xf>
    <xf numFmtId="0" fontId="29" fillId="3" borderId="6" xfId="0" applyFont="1" applyFill="1" applyBorder="1" applyAlignment="1">
      <alignment horizontal="center" vertical="top" wrapText="1"/>
    </xf>
    <xf numFmtId="0" fontId="3" fillId="3" borderId="0" xfId="0" applyFont="1" applyFill="1" applyBorder="1" applyAlignment="1">
      <alignment horizontal="left" vertical="center" wrapText="1"/>
    </xf>
    <xf numFmtId="3" fontId="3" fillId="3" borderId="0" xfId="0" applyNumberFormat="1" applyFont="1" applyFill="1" applyAlignment="1">
      <alignment horizontal="left" vertical="center"/>
    </xf>
    <xf numFmtId="164" fontId="3" fillId="0" borderId="0" xfId="0" applyNumberFormat="1" applyFont="1" applyFill="1" applyAlignment="1" applyProtection="1">
      <alignment horizontal="right" vertical="center"/>
    </xf>
    <xf numFmtId="164" fontId="19" fillId="0" borderId="61" xfId="2" applyNumberFormat="1" applyFont="1" applyFill="1" applyBorder="1" applyAlignment="1" applyProtection="1">
      <alignment horizontal="right" vertical="top" wrapText="1"/>
    </xf>
    <xf numFmtId="164" fontId="22" fillId="0" borderId="1" xfId="2" applyNumberFormat="1" applyFont="1" applyFill="1" applyBorder="1" applyAlignment="1" applyProtection="1">
      <alignment horizontal="right" vertical="top" wrapText="1"/>
    </xf>
    <xf numFmtId="164" fontId="22" fillId="0" borderId="34" xfId="2" applyNumberFormat="1" applyFont="1" applyFill="1" applyBorder="1" applyAlignment="1" applyProtection="1">
      <alignment horizontal="right" vertical="top" wrapText="1"/>
    </xf>
    <xf numFmtId="164" fontId="16" fillId="0" borderId="0" xfId="0" applyNumberFormat="1" applyFont="1" applyFill="1" applyBorder="1" applyAlignment="1" applyProtection="1">
      <alignment horizontal="justify" vertical="top" wrapText="1"/>
    </xf>
    <xf numFmtId="164" fontId="20" fillId="0" borderId="0" xfId="0" applyNumberFormat="1" applyFont="1" applyFill="1" applyBorder="1" applyAlignment="1" applyProtection="1">
      <alignment horizontal="left" wrapText="1"/>
    </xf>
    <xf numFmtId="164" fontId="20" fillId="0" borderId="0" xfId="0" applyNumberFormat="1" applyFont="1" applyFill="1" applyAlignment="1" applyProtection="1">
      <alignment horizontal="right" vertical="center"/>
    </xf>
    <xf numFmtId="0" fontId="19" fillId="0" borderId="30" xfId="0" applyNumberFormat="1" applyFont="1" applyFill="1" applyBorder="1" applyAlignment="1" applyProtection="1">
      <alignment horizontal="center" vertical="center" wrapText="1"/>
    </xf>
    <xf numFmtId="0" fontId="19" fillId="0" borderId="18"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164" fontId="19" fillId="0" borderId="2" xfId="2" applyNumberFormat="1" applyFont="1" applyFill="1" applyBorder="1" applyAlignment="1" applyProtection="1">
      <alignment horizontal="right" vertical="top" wrapText="1"/>
    </xf>
    <xf numFmtId="164" fontId="19" fillId="0" borderId="77" xfId="2" applyNumberFormat="1" applyFont="1" applyFill="1" applyBorder="1" applyAlignment="1" applyProtection="1">
      <alignment horizontal="right" vertical="top" wrapText="1"/>
    </xf>
    <xf numFmtId="164" fontId="22" fillId="0" borderId="2" xfId="2" applyNumberFormat="1" applyFont="1" applyFill="1" applyBorder="1" applyAlignment="1" applyProtection="1">
      <alignment horizontal="right" vertical="top" wrapText="1"/>
    </xf>
    <xf numFmtId="164" fontId="19" fillId="0" borderId="31" xfId="2" applyNumberFormat="1" applyFont="1" applyFill="1" applyBorder="1" applyAlignment="1" applyProtection="1">
      <alignment horizontal="right" vertical="top" wrapText="1"/>
    </xf>
    <xf numFmtId="164" fontId="18" fillId="0" borderId="2" xfId="2" applyNumberFormat="1" applyFont="1" applyFill="1" applyBorder="1" applyAlignment="1" applyProtection="1">
      <alignment horizontal="right" vertical="top" wrapText="1"/>
    </xf>
    <xf numFmtId="164" fontId="22" fillId="0" borderId="78" xfId="2" applyNumberFormat="1" applyFont="1" applyFill="1" applyBorder="1" applyAlignment="1" applyProtection="1">
      <alignment horizontal="right" vertical="top"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304" t="s">
        <v>39</v>
      </c>
      <c r="B1" s="305"/>
      <c r="C1" s="306" t="s">
        <v>40</v>
      </c>
      <c r="D1" s="307" t="s">
        <v>44</v>
      </c>
      <c r="E1" s="308"/>
      <c r="F1" s="309"/>
      <c r="G1" s="307" t="s">
        <v>17</v>
      </c>
      <c r="H1" s="308"/>
      <c r="I1" s="309"/>
      <c r="J1" s="307" t="s">
        <v>18</v>
      </c>
      <c r="K1" s="308"/>
      <c r="L1" s="309"/>
      <c r="M1" s="307" t="s">
        <v>22</v>
      </c>
      <c r="N1" s="308"/>
      <c r="O1" s="309"/>
      <c r="P1" s="310" t="s">
        <v>23</v>
      </c>
      <c r="Q1" s="311"/>
      <c r="R1" s="307" t="s">
        <v>24</v>
      </c>
      <c r="S1" s="308"/>
      <c r="T1" s="309"/>
      <c r="U1" s="307" t="s">
        <v>25</v>
      </c>
      <c r="V1" s="308"/>
      <c r="W1" s="309"/>
      <c r="X1" s="310" t="s">
        <v>26</v>
      </c>
      <c r="Y1" s="312"/>
      <c r="Z1" s="311"/>
      <c r="AA1" s="310" t="s">
        <v>27</v>
      </c>
      <c r="AB1" s="311"/>
      <c r="AC1" s="307" t="s">
        <v>28</v>
      </c>
      <c r="AD1" s="308"/>
      <c r="AE1" s="309"/>
      <c r="AF1" s="307" t="s">
        <v>29</v>
      </c>
      <c r="AG1" s="308"/>
      <c r="AH1" s="309"/>
      <c r="AI1" s="307" t="s">
        <v>30</v>
      </c>
      <c r="AJ1" s="308"/>
      <c r="AK1" s="309"/>
      <c r="AL1" s="310" t="s">
        <v>31</v>
      </c>
      <c r="AM1" s="311"/>
      <c r="AN1" s="307" t="s">
        <v>32</v>
      </c>
      <c r="AO1" s="308"/>
      <c r="AP1" s="309"/>
      <c r="AQ1" s="307" t="s">
        <v>33</v>
      </c>
      <c r="AR1" s="308"/>
      <c r="AS1" s="309"/>
      <c r="AT1" s="307" t="s">
        <v>34</v>
      </c>
      <c r="AU1" s="308"/>
      <c r="AV1" s="309"/>
    </row>
    <row r="2" spans="1:48" ht="39" customHeight="1">
      <c r="A2" s="305"/>
      <c r="B2" s="305"/>
      <c r="C2" s="306"/>
      <c r="D2" s="10" t="s">
        <v>47</v>
      </c>
      <c r="E2" s="10" t="s">
        <v>48</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306" t="s">
        <v>82</v>
      </c>
      <c r="B3" s="306"/>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306"/>
      <c r="B4" s="306"/>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306"/>
      <c r="B5" s="306"/>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306"/>
      <c r="B6" s="306"/>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306"/>
      <c r="B7" s="306"/>
      <c r="C7" s="8" t="s">
        <v>43</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306"/>
      <c r="B8" s="306"/>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306"/>
      <c r="B9" s="306"/>
      <c r="C9" s="8" t="s">
        <v>42</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T1:AV1"/>
    <mergeCell ref="G1:I1"/>
    <mergeCell ref="J1:L1"/>
    <mergeCell ref="M1:O1"/>
    <mergeCell ref="P1:Q1"/>
    <mergeCell ref="AF1:AH1"/>
    <mergeCell ref="AI1:AK1"/>
    <mergeCell ref="AL1:AM1"/>
    <mergeCell ref="AN1:AP1"/>
    <mergeCell ref="AQ1:AS1"/>
    <mergeCell ref="X1:Z1"/>
    <mergeCell ref="AA1:AB1"/>
    <mergeCell ref="AC1:AE1"/>
    <mergeCell ref="U1:W1"/>
    <mergeCell ref="A1:B2"/>
    <mergeCell ref="C1:C2"/>
    <mergeCell ref="A3:B9"/>
    <mergeCell ref="D1:F1"/>
    <mergeCell ref="R1:T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313" t="s">
        <v>57</v>
      </c>
      <c r="B1" s="313"/>
      <c r="C1" s="313"/>
      <c r="D1" s="313"/>
      <c r="E1" s="313"/>
    </row>
    <row r="2" spans="1:5">
      <c r="A2" s="12"/>
      <c r="B2" s="12"/>
      <c r="C2" s="12"/>
      <c r="D2" s="12"/>
      <c r="E2" s="12"/>
    </row>
    <row r="3" spans="1:5">
      <c r="A3" s="314" t="s">
        <v>129</v>
      </c>
      <c r="B3" s="314"/>
      <c r="C3" s="314"/>
      <c r="D3" s="314"/>
      <c r="E3" s="314"/>
    </row>
    <row r="4" spans="1:5" ht="45" customHeight="1">
      <c r="A4" s="13" t="s">
        <v>51</v>
      </c>
      <c r="B4" s="13" t="s">
        <v>58</v>
      </c>
      <c r="C4" s="13" t="s">
        <v>52</v>
      </c>
      <c r="D4" s="13" t="s">
        <v>53</v>
      </c>
      <c r="E4" s="13" t="s">
        <v>54</v>
      </c>
    </row>
    <row r="5" spans="1:5" ht="57.75" customHeight="1">
      <c r="A5" s="14" t="s">
        <v>59</v>
      </c>
      <c r="B5" s="15">
        <v>0.1</v>
      </c>
      <c r="C5" s="16">
        <f>SUM(D6:D7)</f>
        <v>0</v>
      </c>
      <c r="D5" s="15">
        <f t="shared" ref="D5:D23" si="0">B5*C5</f>
        <v>0</v>
      </c>
      <c r="E5" s="14"/>
    </row>
    <row r="6" spans="1:5" ht="72.75" customHeight="1">
      <c r="A6" s="17" t="s">
        <v>60</v>
      </c>
      <c r="B6" s="18">
        <v>0.5</v>
      </c>
      <c r="C6" s="19"/>
      <c r="D6" s="18">
        <f t="shared" si="0"/>
        <v>0</v>
      </c>
      <c r="E6" s="17"/>
    </row>
    <row r="7" spans="1:5" ht="21" customHeight="1">
      <c r="A7" s="17" t="s">
        <v>61</v>
      </c>
      <c r="B7" s="18">
        <v>0.5</v>
      </c>
      <c r="C7" s="19"/>
      <c r="D7" s="18">
        <f t="shared" si="0"/>
        <v>0</v>
      </c>
      <c r="E7" s="17"/>
    </row>
    <row r="8" spans="1:5" ht="32.25" customHeight="1">
      <c r="A8" s="14" t="s">
        <v>62</v>
      </c>
      <c r="B8" s="15">
        <v>0.1</v>
      </c>
      <c r="C8" s="16">
        <f>SUM(D9:D10)</f>
        <v>0</v>
      </c>
      <c r="D8" s="15">
        <f t="shared" si="0"/>
        <v>0</v>
      </c>
      <c r="E8" s="14"/>
    </row>
    <row r="9" spans="1:5" ht="28.8">
      <c r="A9" s="17" t="s">
        <v>63</v>
      </c>
      <c r="B9" s="18">
        <v>0.5</v>
      </c>
      <c r="C9" s="19"/>
      <c r="D9" s="18">
        <f t="shared" si="0"/>
        <v>0</v>
      </c>
      <c r="E9" s="17"/>
    </row>
    <row r="10" spans="1:5" ht="28.8">
      <c r="A10" s="17" t="s">
        <v>64</v>
      </c>
      <c r="B10" s="18">
        <v>0.5</v>
      </c>
      <c r="C10" s="19"/>
      <c r="D10" s="18">
        <f t="shared" si="0"/>
        <v>0</v>
      </c>
      <c r="E10" s="17"/>
    </row>
    <row r="11" spans="1:5" ht="45.75" customHeight="1">
      <c r="A11" s="14" t="s">
        <v>65</v>
      </c>
      <c r="B11" s="15">
        <v>0.2</v>
      </c>
      <c r="C11" s="16">
        <f>SUM(D12:D13)</f>
        <v>0</v>
      </c>
      <c r="D11" s="15">
        <f t="shared" si="0"/>
        <v>0</v>
      </c>
      <c r="E11" s="14"/>
    </row>
    <row r="12" spans="1:5" ht="56.25" customHeight="1">
      <c r="A12" s="17" t="s">
        <v>66</v>
      </c>
      <c r="B12" s="18">
        <v>0.7</v>
      </c>
      <c r="C12" s="20"/>
      <c r="D12" s="21">
        <f t="shared" si="0"/>
        <v>0</v>
      </c>
      <c r="E12" s="22"/>
    </row>
    <row r="13" spans="1:5" ht="30.75" customHeight="1">
      <c r="A13" s="17" t="s">
        <v>67</v>
      </c>
      <c r="B13" s="18">
        <v>0.3</v>
      </c>
      <c r="C13" s="20"/>
      <c r="D13" s="21">
        <f t="shared" si="0"/>
        <v>0</v>
      </c>
      <c r="E13" s="23"/>
    </row>
    <row r="14" spans="1:5" ht="45" customHeight="1">
      <c r="A14" s="14" t="s">
        <v>68</v>
      </c>
      <c r="B14" s="15">
        <v>0.4</v>
      </c>
      <c r="C14" s="16">
        <f>SUM(D15:D16)</f>
        <v>0</v>
      </c>
      <c r="D14" s="15">
        <f t="shared" si="0"/>
        <v>0</v>
      </c>
      <c r="E14" s="14"/>
    </row>
    <row r="15" spans="1:5" ht="28.8">
      <c r="A15" s="24" t="s">
        <v>69</v>
      </c>
      <c r="B15" s="25">
        <v>0.5</v>
      </c>
      <c r="C15" s="26"/>
      <c r="D15" s="25">
        <f t="shared" si="0"/>
        <v>0</v>
      </c>
      <c r="E15" s="24"/>
    </row>
    <row r="16" spans="1:5" ht="28.8">
      <c r="A16" s="17" t="s">
        <v>70</v>
      </c>
      <c r="B16" s="18">
        <v>0.5</v>
      </c>
      <c r="C16" s="19"/>
      <c r="D16" s="18">
        <f t="shared" si="0"/>
        <v>0</v>
      </c>
      <c r="E16" s="17"/>
    </row>
    <row r="17" spans="1:5" ht="17.25" customHeight="1">
      <c r="A17" s="14" t="s">
        <v>71</v>
      </c>
      <c r="B17" s="15">
        <v>0.1</v>
      </c>
      <c r="C17" s="16">
        <f>SUM(D18)</f>
        <v>0</v>
      </c>
      <c r="D17" s="15">
        <f t="shared" si="0"/>
        <v>0</v>
      </c>
      <c r="E17" s="14"/>
    </row>
    <row r="18" spans="1:5" ht="15.6">
      <c r="A18" s="17" t="s">
        <v>72</v>
      </c>
      <c r="B18" s="18">
        <v>1</v>
      </c>
      <c r="C18" s="19"/>
      <c r="D18" s="18">
        <f t="shared" si="0"/>
        <v>0</v>
      </c>
      <c r="E18" s="17"/>
    </row>
    <row r="19" spans="1:5" ht="30.75" customHeight="1">
      <c r="A19" s="14" t="s">
        <v>73</v>
      </c>
      <c r="B19" s="15">
        <v>0.05</v>
      </c>
      <c r="C19" s="16">
        <f>SUM(D20:D21)</f>
        <v>0</v>
      </c>
      <c r="D19" s="15">
        <f t="shared" si="0"/>
        <v>0</v>
      </c>
      <c r="E19" s="14"/>
    </row>
    <row r="20" spans="1:5" ht="21.75" customHeight="1">
      <c r="A20" s="17" t="s">
        <v>74</v>
      </c>
      <c r="B20" s="18">
        <v>0.5</v>
      </c>
      <c r="C20" s="19"/>
      <c r="D20" s="18">
        <f t="shared" si="0"/>
        <v>0</v>
      </c>
      <c r="E20" s="17"/>
    </row>
    <row r="21" spans="1:5" ht="28.8">
      <c r="A21" s="17" t="s">
        <v>75</v>
      </c>
      <c r="B21" s="18">
        <v>0.5</v>
      </c>
      <c r="C21" s="19"/>
      <c r="D21" s="18">
        <f t="shared" si="0"/>
        <v>0</v>
      </c>
      <c r="E21" s="17"/>
    </row>
    <row r="22" spans="1:5" ht="33.75" customHeight="1">
      <c r="A22" s="14" t="s">
        <v>76</v>
      </c>
      <c r="B22" s="15">
        <v>0.05</v>
      </c>
      <c r="C22" s="16">
        <f>SUM(D23)</f>
        <v>0</v>
      </c>
      <c r="D22" s="15">
        <f t="shared" si="0"/>
        <v>0</v>
      </c>
      <c r="E22" s="14"/>
    </row>
    <row r="23" spans="1:5" ht="28.8">
      <c r="A23" s="17" t="s">
        <v>77</v>
      </c>
      <c r="B23" s="18">
        <v>1</v>
      </c>
      <c r="C23" s="19"/>
      <c r="D23" s="18">
        <f t="shared" si="0"/>
        <v>0</v>
      </c>
      <c r="E23" s="17"/>
    </row>
    <row r="24" spans="1:5">
      <c r="A24" s="27" t="s">
        <v>55</v>
      </c>
      <c r="B24" s="18">
        <f>SUM(B5,B8,B11,B14,B17,B19,B22)</f>
        <v>1</v>
      </c>
      <c r="C24" s="18">
        <f>SUM(C5,C8,C11,C14,C17,C19,C22)</f>
        <v>0</v>
      </c>
      <c r="D24" s="18">
        <f>SUM(D5,D8,D11,D14,D17,D19,D22)</f>
        <v>0</v>
      </c>
      <c r="E24" s="14" t="s">
        <v>56</v>
      </c>
    </row>
    <row r="25" spans="1:5">
      <c r="A25" s="28"/>
      <c r="B25" s="28"/>
      <c r="C25" s="28"/>
      <c r="D25" s="28"/>
      <c r="E25" s="28"/>
    </row>
    <row r="26" spans="1:5">
      <c r="A26" s="315" t="s">
        <v>78</v>
      </c>
      <c r="B26" s="315"/>
      <c r="C26" s="315"/>
      <c r="D26" s="315"/>
      <c r="E26" s="315"/>
    </row>
    <row r="27" spans="1:5">
      <c r="A27" s="28"/>
      <c r="B27" s="28"/>
      <c r="C27" s="28"/>
      <c r="D27" s="28"/>
      <c r="E27" s="28"/>
    </row>
    <row r="28" spans="1:5">
      <c r="A28" s="315" t="s">
        <v>79</v>
      </c>
      <c r="B28" s="315"/>
      <c r="C28" s="315"/>
      <c r="D28" s="315"/>
      <c r="E28" s="315"/>
    </row>
    <row r="29" spans="1:5">
      <c r="A29" s="315"/>
      <c r="B29" s="315"/>
      <c r="C29" s="315"/>
      <c r="D29" s="315"/>
      <c r="E29" s="315"/>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50</v>
      </c>
    </row>
    <row r="2" spans="1:256">
      <c r="A2" s="46" t="s">
        <v>81</v>
      </c>
      <c r="B2" s="47"/>
      <c r="C2" s="47"/>
      <c r="D2" s="47"/>
      <c r="E2" s="47"/>
      <c r="F2" s="47"/>
      <c r="G2" s="47"/>
      <c r="H2" s="47"/>
      <c r="I2" s="47"/>
      <c r="J2" s="47"/>
      <c r="K2" s="47"/>
      <c r="L2" s="47"/>
      <c r="M2" s="47"/>
      <c r="N2" s="47"/>
      <c r="O2" s="47"/>
      <c r="P2" s="47"/>
      <c r="Q2" s="47"/>
    </row>
    <row r="3" spans="1:256" s="49" customFormat="1" ht="53.25" customHeight="1">
      <c r="A3" s="37" t="s">
        <v>0</v>
      </c>
      <c r="B3" s="329" t="s">
        <v>45</v>
      </c>
      <c r="C3" s="329"/>
      <c r="D3" s="37" t="s">
        <v>17</v>
      </c>
      <c r="E3" s="48" t="s">
        <v>18</v>
      </c>
      <c r="F3" s="37" t="s">
        <v>22</v>
      </c>
      <c r="G3" s="48" t="s">
        <v>24</v>
      </c>
      <c r="H3" s="37" t="s">
        <v>25</v>
      </c>
      <c r="I3" s="48" t="s">
        <v>26</v>
      </c>
      <c r="J3" s="37" t="s">
        <v>28</v>
      </c>
      <c r="K3" s="48" t="s">
        <v>29</v>
      </c>
      <c r="L3" s="37" t="s">
        <v>30</v>
      </c>
      <c r="M3" s="48" t="s">
        <v>32</v>
      </c>
      <c r="N3" s="37" t="s">
        <v>33</v>
      </c>
      <c r="O3" s="48" t="s">
        <v>34</v>
      </c>
      <c r="P3" s="37" t="s">
        <v>80</v>
      </c>
      <c r="Q3" s="37" t="s">
        <v>49</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83</v>
      </c>
      <c r="B4" s="51"/>
      <c r="C4" s="51"/>
      <c r="D4" s="51"/>
      <c r="E4" s="47"/>
      <c r="F4" s="47"/>
      <c r="G4" s="47"/>
      <c r="H4" s="47"/>
      <c r="I4" s="47"/>
      <c r="J4" s="47"/>
      <c r="K4" s="47"/>
      <c r="L4" s="47"/>
      <c r="M4" s="47"/>
      <c r="N4" s="47"/>
      <c r="O4" s="47"/>
      <c r="P4" s="47"/>
      <c r="Q4" s="52"/>
    </row>
    <row r="5" spans="1:256" ht="283.5" customHeight="1">
      <c r="A5" s="316" t="s">
        <v>1</v>
      </c>
      <c r="B5" s="323" t="s">
        <v>84</v>
      </c>
      <c r="C5" s="53" t="s">
        <v>20</v>
      </c>
      <c r="D5" s="55" t="s">
        <v>216</v>
      </c>
      <c r="E5" s="55" t="s">
        <v>217</v>
      </c>
      <c r="F5" s="55" t="s">
        <v>218</v>
      </c>
      <c r="G5" s="55" t="s">
        <v>219</v>
      </c>
      <c r="H5" s="55" t="s">
        <v>218</v>
      </c>
      <c r="I5" s="55" t="s">
        <v>220</v>
      </c>
      <c r="J5" s="55" t="s">
        <v>219</v>
      </c>
      <c r="K5" s="55" t="s">
        <v>221</v>
      </c>
      <c r="L5" s="55" t="s">
        <v>222</v>
      </c>
      <c r="M5" s="55" t="s">
        <v>223</v>
      </c>
      <c r="N5" s="55" t="s">
        <v>222</v>
      </c>
      <c r="O5" s="55" t="s">
        <v>224</v>
      </c>
      <c r="P5" s="56"/>
      <c r="Q5" s="56"/>
    </row>
    <row r="6" spans="1:256" ht="105.75" customHeight="1">
      <c r="A6" s="316"/>
      <c r="B6" s="323"/>
      <c r="C6" s="53"/>
      <c r="D6" s="55"/>
      <c r="E6" s="55"/>
      <c r="F6" s="55"/>
      <c r="G6" s="55"/>
      <c r="H6" s="55"/>
      <c r="I6" s="55"/>
      <c r="J6" s="55"/>
      <c r="K6" s="57" t="s">
        <v>199</v>
      </c>
      <c r="L6" s="57" t="s">
        <v>200</v>
      </c>
      <c r="M6" s="57" t="s">
        <v>201</v>
      </c>
      <c r="N6" s="57" t="s">
        <v>202</v>
      </c>
      <c r="O6" s="55" t="s">
        <v>204</v>
      </c>
      <c r="P6" s="56"/>
      <c r="Q6" s="56"/>
    </row>
    <row r="7" spans="1:256" ht="74.25" customHeight="1">
      <c r="A7" s="316"/>
      <c r="B7" s="323"/>
      <c r="C7" s="53" t="s">
        <v>21</v>
      </c>
      <c r="D7" s="55"/>
      <c r="E7" s="56"/>
      <c r="F7" s="56"/>
      <c r="G7" s="56"/>
      <c r="H7" s="56"/>
      <c r="I7" s="56"/>
      <c r="J7" s="56"/>
      <c r="K7" s="56"/>
      <c r="L7" s="56"/>
      <c r="M7" s="56"/>
      <c r="N7" s="56"/>
      <c r="O7" s="56"/>
      <c r="P7" s="56"/>
      <c r="Q7" s="56"/>
    </row>
    <row r="8" spans="1:256" ht="175.5" customHeight="1">
      <c r="A8" s="316" t="s">
        <v>3</v>
      </c>
      <c r="B8" s="323" t="s">
        <v>85</v>
      </c>
      <c r="C8" s="53" t="s">
        <v>20</v>
      </c>
      <c r="D8" s="55"/>
      <c r="E8" s="56"/>
      <c r="F8" s="56"/>
      <c r="G8" s="56"/>
      <c r="H8" s="56"/>
      <c r="I8" s="57" t="s">
        <v>199</v>
      </c>
      <c r="J8" s="57" t="s">
        <v>200</v>
      </c>
      <c r="K8" s="57" t="s">
        <v>201</v>
      </c>
      <c r="L8" s="57" t="s">
        <v>202</v>
      </c>
      <c r="M8" s="317" t="s">
        <v>204</v>
      </c>
      <c r="N8" s="318"/>
      <c r="O8" s="319"/>
      <c r="P8" s="56"/>
      <c r="Q8" s="56"/>
    </row>
    <row r="9" spans="1:256" ht="33.75" customHeight="1">
      <c r="A9" s="316"/>
      <c r="B9" s="323"/>
      <c r="C9" s="53" t="s">
        <v>21</v>
      </c>
      <c r="D9" s="55"/>
      <c r="E9" s="56"/>
      <c r="F9" s="56"/>
      <c r="G9" s="56"/>
      <c r="H9" s="56"/>
      <c r="I9" s="56"/>
      <c r="J9" s="56"/>
      <c r="K9" s="56"/>
      <c r="L9" s="56"/>
      <c r="M9" s="56"/>
      <c r="N9" s="56"/>
      <c r="O9" s="56"/>
      <c r="P9" s="56"/>
      <c r="Q9" s="56"/>
    </row>
    <row r="10" spans="1:256" ht="151.5" customHeight="1">
      <c r="A10" s="316" t="s">
        <v>4</v>
      </c>
      <c r="B10" s="323" t="s">
        <v>86</v>
      </c>
      <c r="C10" s="53" t="s">
        <v>20</v>
      </c>
      <c r="D10" s="55" t="s">
        <v>205</v>
      </c>
      <c r="E10" s="55"/>
      <c r="F10" s="55" t="s">
        <v>206</v>
      </c>
      <c r="G10" s="55"/>
      <c r="H10" s="55" t="s">
        <v>207</v>
      </c>
      <c r="I10" s="55" t="s">
        <v>208</v>
      </c>
      <c r="J10" s="55" t="s">
        <v>209</v>
      </c>
      <c r="K10" s="55"/>
      <c r="L10" s="55"/>
      <c r="M10" s="55" t="s">
        <v>210</v>
      </c>
      <c r="N10" s="55"/>
      <c r="O10" s="55"/>
      <c r="P10" s="56"/>
      <c r="Q10" s="56"/>
    </row>
    <row r="11" spans="1:256" ht="40.5" customHeight="1">
      <c r="A11" s="316"/>
      <c r="B11" s="323"/>
      <c r="C11" s="53" t="s">
        <v>21</v>
      </c>
      <c r="D11" s="55"/>
      <c r="E11" s="56"/>
      <c r="F11" s="56"/>
      <c r="G11" s="56"/>
      <c r="H11" s="56"/>
      <c r="I11" s="56"/>
      <c r="J11" s="56"/>
      <c r="K11" s="56"/>
      <c r="L11" s="56"/>
      <c r="M11" s="56"/>
      <c r="N11" s="56"/>
      <c r="O11" s="56"/>
      <c r="P11" s="56"/>
      <c r="Q11" s="56"/>
    </row>
    <row r="12" spans="1:256" ht="355.5" customHeight="1">
      <c r="A12" s="316" t="s">
        <v>5</v>
      </c>
      <c r="B12" s="323" t="s">
        <v>227</v>
      </c>
      <c r="C12" s="53" t="s">
        <v>20</v>
      </c>
      <c r="D12" s="55"/>
      <c r="E12" s="55" t="s">
        <v>148</v>
      </c>
      <c r="F12" s="55"/>
      <c r="G12" s="55" t="s">
        <v>149</v>
      </c>
      <c r="H12" s="55" t="s">
        <v>150</v>
      </c>
      <c r="I12" s="55" t="s">
        <v>151</v>
      </c>
      <c r="J12" s="55"/>
      <c r="K12" s="55"/>
      <c r="L12" s="55" t="s">
        <v>150</v>
      </c>
      <c r="M12" s="55"/>
      <c r="N12" s="55"/>
      <c r="O12" s="55" t="s">
        <v>152</v>
      </c>
      <c r="P12" s="56"/>
      <c r="Q12" s="56"/>
    </row>
    <row r="13" spans="1:256" ht="24" customHeight="1">
      <c r="A13" s="316"/>
      <c r="B13" s="323"/>
      <c r="C13" s="53" t="s">
        <v>21</v>
      </c>
      <c r="D13" s="55"/>
      <c r="E13" s="56"/>
      <c r="F13" s="56"/>
      <c r="G13" s="56"/>
      <c r="H13" s="56"/>
      <c r="I13" s="56"/>
      <c r="J13" s="56"/>
      <c r="K13" s="56"/>
      <c r="L13" s="56"/>
      <c r="M13" s="56"/>
      <c r="N13" s="56"/>
      <c r="O13" s="56"/>
      <c r="P13" s="56"/>
      <c r="Q13" s="56"/>
    </row>
    <row r="14" spans="1:256" ht="96" customHeight="1">
      <c r="A14" s="316" t="s">
        <v>9</v>
      </c>
      <c r="B14" s="323" t="s">
        <v>87</v>
      </c>
      <c r="C14" s="53" t="s">
        <v>20</v>
      </c>
      <c r="D14" s="55"/>
      <c r="E14" s="56"/>
      <c r="F14" s="61" t="s">
        <v>239</v>
      </c>
      <c r="G14" s="56"/>
      <c r="H14" s="56"/>
      <c r="I14" s="56"/>
      <c r="J14" s="56"/>
      <c r="K14" s="56"/>
      <c r="L14" s="56"/>
      <c r="M14" s="56"/>
      <c r="N14" s="56"/>
      <c r="O14" s="56"/>
      <c r="P14" s="56"/>
      <c r="Q14" s="56"/>
    </row>
    <row r="15" spans="1:256" ht="39" customHeight="1">
      <c r="A15" s="316"/>
      <c r="B15" s="323"/>
      <c r="C15" s="53" t="s">
        <v>21</v>
      </c>
      <c r="D15" s="55"/>
      <c r="E15" s="56"/>
      <c r="F15" s="56"/>
      <c r="G15" s="56"/>
      <c r="H15" s="56"/>
      <c r="I15" s="56"/>
      <c r="J15" s="56"/>
      <c r="K15" s="56"/>
      <c r="L15" s="56"/>
      <c r="M15" s="56"/>
      <c r="N15" s="56"/>
      <c r="O15" s="56"/>
      <c r="P15" s="56"/>
      <c r="Q15" s="56"/>
    </row>
    <row r="16" spans="1:256">
      <c r="A16" s="32" t="s">
        <v>88</v>
      </c>
      <c r="B16" s="62"/>
      <c r="C16" s="62"/>
      <c r="D16" s="59"/>
      <c r="E16" s="59"/>
      <c r="F16" s="59"/>
      <c r="G16" s="59"/>
      <c r="H16" s="59"/>
      <c r="I16" s="59"/>
      <c r="J16" s="59"/>
      <c r="K16" s="59"/>
      <c r="L16" s="59"/>
      <c r="M16" s="59"/>
      <c r="N16" s="59"/>
      <c r="O16" s="59"/>
      <c r="P16" s="59"/>
      <c r="Q16" s="60"/>
      <c r="AI16" s="334"/>
      <c r="AJ16" s="334"/>
      <c r="AK16" s="334"/>
      <c r="AZ16" s="334"/>
      <c r="BA16" s="334"/>
      <c r="BB16" s="334"/>
      <c r="BQ16" s="334"/>
      <c r="BR16" s="334"/>
      <c r="BS16" s="334"/>
      <c r="CH16" s="334"/>
      <c r="CI16" s="334"/>
      <c r="CJ16" s="334"/>
      <c r="CY16" s="334"/>
      <c r="CZ16" s="334"/>
      <c r="DA16" s="334"/>
      <c r="DP16" s="334"/>
      <c r="DQ16" s="334"/>
      <c r="DR16" s="334"/>
      <c r="EG16" s="334"/>
      <c r="EH16" s="334"/>
      <c r="EI16" s="334"/>
      <c r="EX16" s="334"/>
      <c r="EY16" s="334"/>
      <c r="EZ16" s="334"/>
      <c r="FO16" s="334"/>
      <c r="FP16" s="334"/>
      <c r="FQ16" s="334"/>
      <c r="GF16" s="334"/>
      <c r="GG16" s="334"/>
      <c r="GH16" s="334"/>
      <c r="GW16" s="334"/>
      <c r="GX16" s="334"/>
      <c r="GY16" s="334"/>
      <c r="HN16" s="334"/>
      <c r="HO16" s="334"/>
      <c r="HP16" s="334"/>
      <c r="IE16" s="334"/>
      <c r="IF16" s="334"/>
      <c r="IG16" s="334"/>
      <c r="IV16" s="334"/>
    </row>
    <row r="17" spans="1:17" ht="320.25" customHeight="1">
      <c r="A17" s="316" t="s">
        <v>6</v>
      </c>
      <c r="B17" s="323" t="s">
        <v>89</v>
      </c>
      <c r="C17" s="53" t="s">
        <v>20</v>
      </c>
      <c r="D17" s="63" t="s">
        <v>157</v>
      </c>
      <c r="E17" s="63" t="s">
        <v>158</v>
      </c>
      <c r="F17" s="63" t="s">
        <v>159</v>
      </c>
      <c r="G17" s="63" t="s">
        <v>160</v>
      </c>
      <c r="H17" s="63" t="s">
        <v>161</v>
      </c>
      <c r="I17" s="56"/>
      <c r="J17" s="56"/>
      <c r="K17" s="56"/>
      <c r="L17" s="56"/>
      <c r="M17" s="56"/>
      <c r="N17" s="56"/>
      <c r="O17" s="56"/>
      <c r="P17" s="56"/>
      <c r="Q17" s="56"/>
    </row>
    <row r="18" spans="1:17" ht="39.9" customHeight="1">
      <c r="A18" s="316"/>
      <c r="B18" s="323"/>
      <c r="C18" s="53" t="s">
        <v>21</v>
      </c>
      <c r="D18" s="55"/>
      <c r="E18" s="56"/>
      <c r="F18" s="56"/>
      <c r="G18" s="56"/>
      <c r="H18" s="56"/>
      <c r="I18" s="56"/>
      <c r="J18" s="56"/>
      <c r="K18" s="56"/>
      <c r="L18" s="56"/>
      <c r="M18" s="56"/>
      <c r="N18" s="56"/>
      <c r="O18" s="56"/>
      <c r="P18" s="56"/>
      <c r="Q18" s="56"/>
    </row>
    <row r="19" spans="1:17" ht="194.25" customHeight="1">
      <c r="A19" s="316" t="s">
        <v>7</v>
      </c>
      <c r="B19" s="323" t="s">
        <v>225</v>
      </c>
      <c r="C19" s="53" t="s">
        <v>20</v>
      </c>
      <c r="D19" s="57" t="s">
        <v>240</v>
      </c>
      <c r="E19" s="57" t="s">
        <v>241</v>
      </c>
      <c r="F19" s="64" t="s">
        <v>170</v>
      </c>
      <c r="G19" s="57" t="s">
        <v>171</v>
      </c>
      <c r="H19" s="65"/>
      <c r="I19" s="65"/>
      <c r="J19" s="65"/>
      <c r="K19" s="57"/>
      <c r="L19" s="57"/>
      <c r="M19" s="57"/>
      <c r="N19" s="57"/>
      <c r="O19" s="57"/>
      <c r="P19" s="57" t="s">
        <v>172</v>
      </c>
      <c r="Q19" s="56"/>
    </row>
    <row r="20" spans="1:17" ht="39.9" customHeight="1">
      <c r="A20" s="316"/>
      <c r="B20" s="323"/>
      <c r="C20" s="53" t="s">
        <v>21</v>
      </c>
      <c r="D20" s="55"/>
      <c r="E20" s="56"/>
      <c r="F20" s="56"/>
      <c r="G20" s="56"/>
      <c r="H20" s="56"/>
      <c r="I20" s="56"/>
      <c r="J20" s="56"/>
      <c r="K20" s="56"/>
      <c r="L20" s="56"/>
      <c r="M20" s="56"/>
      <c r="N20" s="56"/>
      <c r="O20" s="56"/>
      <c r="P20" s="56"/>
      <c r="Q20" s="56"/>
    </row>
    <row r="21" spans="1:17" ht="211.5" customHeight="1">
      <c r="A21" s="316" t="s">
        <v>8</v>
      </c>
      <c r="B21" s="323" t="s">
        <v>228</v>
      </c>
      <c r="C21" s="53" t="s">
        <v>20</v>
      </c>
      <c r="D21" s="66" t="s">
        <v>242</v>
      </c>
      <c r="E21" s="66" t="s">
        <v>173</v>
      </c>
      <c r="F21" s="66" t="s">
        <v>170</v>
      </c>
      <c r="G21" s="67" t="s">
        <v>174</v>
      </c>
      <c r="H21" s="67" t="s">
        <v>174</v>
      </c>
      <c r="I21" s="66" t="s">
        <v>174</v>
      </c>
      <c r="J21" s="66" t="s">
        <v>174</v>
      </c>
      <c r="K21" s="66" t="s">
        <v>174</v>
      </c>
      <c r="L21" s="66" t="s">
        <v>174</v>
      </c>
      <c r="M21" s="66" t="s">
        <v>174</v>
      </c>
      <c r="N21" s="66" t="s">
        <v>175</v>
      </c>
      <c r="O21" s="66" t="s">
        <v>176</v>
      </c>
      <c r="P21" s="57" t="s">
        <v>177</v>
      </c>
      <c r="Q21" s="56"/>
    </row>
    <row r="22" spans="1:17" ht="31.5" customHeight="1">
      <c r="A22" s="316"/>
      <c r="B22" s="323"/>
      <c r="C22" s="53" t="s">
        <v>21</v>
      </c>
      <c r="D22" s="55"/>
      <c r="E22" s="56"/>
      <c r="F22" s="56"/>
      <c r="G22" s="56"/>
      <c r="H22" s="56"/>
      <c r="I22" s="56"/>
      <c r="J22" s="56"/>
      <c r="K22" s="56"/>
      <c r="L22" s="56"/>
      <c r="M22" s="56"/>
      <c r="N22" s="56"/>
      <c r="O22" s="56"/>
      <c r="P22" s="56"/>
      <c r="Q22" s="56"/>
    </row>
    <row r="23" spans="1:17" s="69" customFormat="1" ht="223.5" customHeight="1">
      <c r="A23" s="320" t="s">
        <v>14</v>
      </c>
      <c r="B23" s="325" t="s">
        <v>229</v>
      </c>
      <c r="C23" s="68" t="s">
        <v>20</v>
      </c>
      <c r="D23" s="57" t="str">
        <f>$D$19</f>
        <v>подготовка конкурсной документации</v>
      </c>
      <c r="E23" s="57" t="s">
        <v>243</v>
      </c>
      <c r="F23" s="64" t="s">
        <v>170</v>
      </c>
      <c r="G23" s="57" t="s">
        <v>178</v>
      </c>
      <c r="H23" s="57" t="s">
        <v>179</v>
      </c>
      <c r="I23" s="57" t="s">
        <v>134</v>
      </c>
      <c r="J23" s="57"/>
      <c r="K23" s="57" t="s">
        <v>180</v>
      </c>
      <c r="L23" s="57"/>
      <c r="M23" s="65"/>
      <c r="N23" s="65"/>
      <c r="O23" s="65"/>
      <c r="P23" s="57" t="s">
        <v>181</v>
      </c>
      <c r="Q23" s="65"/>
    </row>
    <row r="24" spans="1:17" s="69" customFormat="1" ht="39.9" customHeight="1">
      <c r="A24" s="322"/>
      <c r="B24" s="325"/>
      <c r="C24" s="68" t="s">
        <v>21</v>
      </c>
      <c r="D24" s="57"/>
      <c r="E24" s="65"/>
      <c r="F24" s="65"/>
      <c r="G24" s="65"/>
      <c r="H24" s="65"/>
      <c r="I24" s="65"/>
      <c r="J24" s="65"/>
      <c r="K24" s="65"/>
      <c r="L24" s="65"/>
      <c r="M24" s="65"/>
      <c r="N24" s="65"/>
      <c r="O24" s="65"/>
      <c r="P24" s="65"/>
      <c r="Q24" s="65"/>
    </row>
    <row r="25" spans="1:17" s="69" customFormat="1" ht="104.25" customHeight="1">
      <c r="A25" s="324" t="s">
        <v>15</v>
      </c>
      <c r="B25" s="325" t="s">
        <v>230</v>
      </c>
      <c r="C25" s="68" t="s">
        <v>20</v>
      </c>
      <c r="D25" s="70"/>
      <c r="E25" s="57" t="str">
        <f>$D$19</f>
        <v>подготовка конкурсной документации</v>
      </c>
      <c r="F25" s="64" t="s">
        <v>170</v>
      </c>
      <c r="G25" s="57" t="s">
        <v>182</v>
      </c>
      <c r="H25" s="57" t="str">
        <f>$D$19</f>
        <v>подготовка конкурсной документации</v>
      </c>
      <c r="I25" s="64" t="s">
        <v>170</v>
      </c>
      <c r="J25" s="57" t="s">
        <v>182</v>
      </c>
      <c r="K25" s="65"/>
      <c r="L25" s="65"/>
      <c r="M25" s="65"/>
      <c r="N25" s="65"/>
      <c r="O25" s="65"/>
      <c r="P25" s="66" t="s">
        <v>183</v>
      </c>
      <c r="Q25" s="65"/>
    </row>
    <row r="26" spans="1:17" s="69" customFormat="1" ht="39.9" customHeight="1">
      <c r="A26" s="324"/>
      <c r="B26" s="325"/>
      <c r="C26" s="68" t="s">
        <v>21</v>
      </c>
      <c r="D26" s="57"/>
      <c r="E26" s="65"/>
      <c r="F26" s="65"/>
      <c r="G26" s="65"/>
      <c r="H26" s="65"/>
      <c r="I26" s="65"/>
      <c r="J26" s="65"/>
      <c r="K26" s="65"/>
      <c r="L26" s="65"/>
      <c r="M26" s="65"/>
      <c r="N26" s="65"/>
      <c r="O26" s="65"/>
      <c r="P26" s="65"/>
      <c r="Q26" s="65"/>
    </row>
    <row r="27" spans="1:17">
      <c r="A27" s="32" t="s">
        <v>90</v>
      </c>
      <c r="B27" s="71"/>
      <c r="C27" s="71"/>
      <c r="D27" s="55"/>
      <c r="E27" s="56"/>
      <c r="F27" s="56"/>
      <c r="G27" s="56"/>
      <c r="H27" s="56"/>
      <c r="I27" s="56"/>
      <c r="J27" s="56"/>
      <c r="K27" s="56"/>
      <c r="L27" s="56"/>
      <c r="M27" s="56"/>
      <c r="N27" s="56"/>
      <c r="O27" s="56"/>
      <c r="P27" s="56"/>
      <c r="Q27" s="56"/>
    </row>
    <row r="28" spans="1:17" ht="201.75" customHeight="1">
      <c r="A28" s="53" t="s">
        <v>16</v>
      </c>
      <c r="B28" s="54" t="s">
        <v>231</v>
      </c>
      <c r="C28" s="53" t="s">
        <v>20</v>
      </c>
      <c r="D28" s="55" t="s">
        <v>138</v>
      </c>
      <c r="E28" s="55" t="s">
        <v>138</v>
      </c>
      <c r="F28" s="55" t="s">
        <v>138</v>
      </c>
      <c r="G28" s="55" t="s">
        <v>139</v>
      </c>
      <c r="H28" s="55" t="s">
        <v>139</v>
      </c>
      <c r="I28" s="55" t="s">
        <v>139</v>
      </c>
      <c r="J28" s="55" t="s">
        <v>140</v>
      </c>
      <c r="K28" s="55" t="s">
        <v>140</v>
      </c>
      <c r="L28" s="55" t="s">
        <v>140</v>
      </c>
      <c r="M28" s="55" t="s">
        <v>141</v>
      </c>
      <c r="N28" s="55" t="s">
        <v>141</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91</v>
      </c>
      <c r="B30" s="72"/>
      <c r="C30" s="73"/>
      <c r="D30" s="74"/>
      <c r="E30" s="75"/>
      <c r="F30" s="75"/>
      <c r="G30" s="76"/>
      <c r="H30" s="77"/>
      <c r="I30" s="77"/>
      <c r="J30" s="77"/>
      <c r="K30" s="77"/>
      <c r="L30" s="77"/>
      <c r="M30" s="77"/>
      <c r="N30" s="77"/>
      <c r="O30" s="77"/>
      <c r="P30" s="77"/>
      <c r="Q30" s="77"/>
    </row>
    <row r="31" spans="1:17" ht="241.5" customHeight="1">
      <c r="A31" s="316" t="s">
        <v>93</v>
      </c>
      <c r="B31" s="323" t="s">
        <v>92</v>
      </c>
      <c r="C31" s="53" t="s">
        <v>20</v>
      </c>
      <c r="D31" s="55" t="s">
        <v>211</v>
      </c>
      <c r="E31" s="55" t="s">
        <v>212</v>
      </c>
      <c r="F31" s="55" t="s">
        <v>213</v>
      </c>
      <c r="G31" s="55" t="s">
        <v>213</v>
      </c>
      <c r="H31" s="55" t="s">
        <v>140</v>
      </c>
      <c r="I31" s="55" t="s">
        <v>141</v>
      </c>
      <c r="J31" s="55" t="s">
        <v>141</v>
      </c>
      <c r="K31" s="55" t="s">
        <v>141</v>
      </c>
      <c r="L31" s="55" t="s">
        <v>141</v>
      </c>
      <c r="M31" s="55" t="s">
        <v>214</v>
      </c>
      <c r="N31" s="55" t="s">
        <v>214</v>
      </c>
      <c r="O31" s="55" t="s">
        <v>214</v>
      </c>
      <c r="P31" s="56"/>
      <c r="Q31" s="56"/>
    </row>
    <row r="32" spans="1:17" ht="45.75" customHeight="1">
      <c r="A32" s="316"/>
      <c r="B32" s="323"/>
      <c r="C32" s="53" t="s">
        <v>21</v>
      </c>
      <c r="D32" s="55"/>
      <c r="E32" s="56"/>
      <c r="F32" s="56"/>
      <c r="G32" s="56"/>
      <c r="H32" s="56"/>
      <c r="I32" s="56"/>
      <c r="J32" s="56"/>
      <c r="K32" s="56"/>
      <c r="L32" s="56"/>
      <c r="M32" s="56"/>
      <c r="N32" s="56"/>
      <c r="O32" s="56"/>
      <c r="P32" s="56"/>
      <c r="Q32" s="56"/>
    </row>
    <row r="33" spans="1:17">
      <c r="A33" s="32" t="s">
        <v>94</v>
      </c>
      <c r="B33" s="54"/>
      <c r="C33" s="53"/>
      <c r="D33" s="55"/>
      <c r="E33" s="56"/>
      <c r="F33" s="56"/>
      <c r="G33" s="56"/>
      <c r="H33" s="58"/>
      <c r="I33" s="77"/>
      <c r="J33" s="77"/>
      <c r="K33" s="77"/>
      <c r="L33" s="77"/>
      <c r="M33" s="77"/>
      <c r="N33" s="77"/>
      <c r="O33" s="77"/>
      <c r="P33" s="77"/>
      <c r="Q33" s="77"/>
    </row>
    <row r="34" spans="1:17" ht="30.75" customHeight="1">
      <c r="A34" s="316" t="s">
        <v>95</v>
      </c>
      <c r="B34" s="323" t="s">
        <v>96</v>
      </c>
      <c r="C34" s="53" t="s">
        <v>20</v>
      </c>
      <c r="D34" s="55"/>
      <c r="E34" s="56"/>
      <c r="F34" s="56"/>
      <c r="G34" s="56"/>
      <c r="H34" s="56"/>
      <c r="I34" s="56"/>
      <c r="J34" s="56"/>
      <c r="K34" s="56"/>
      <c r="L34" s="56"/>
      <c r="M34" s="56"/>
      <c r="N34" s="56"/>
      <c r="O34" s="56"/>
      <c r="P34" s="56"/>
      <c r="Q34" s="56"/>
    </row>
    <row r="35" spans="1:17" ht="30.75" customHeight="1">
      <c r="A35" s="316"/>
      <c r="B35" s="323"/>
      <c r="C35" s="53" t="s">
        <v>21</v>
      </c>
      <c r="D35" s="55"/>
      <c r="E35" s="56"/>
      <c r="F35" s="56"/>
      <c r="G35" s="56"/>
      <c r="H35" s="56"/>
      <c r="I35" s="56"/>
      <c r="J35" s="56"/>
      <c r="K35" s="56"/>
      <c r="L35" s="56"/>
      <c r="M35" s="56"/>
      <c r="N35" s="56"/>
      <c r="O35" s="56"/>
      <c r="P35" s="56"/>
      <c r="Q35" s="56"/>
    </row>
    <row r="36" spans="1:17" ht="39.9" customHeight="1">
      <c r="A36" s="332" t="s">
        <v>97</v>
      </c>
      <c r="B36" s="330" t="s">
        <v>128</v>
      </c>
      <c r="C36" s="53" t="s">
        <v>20</v>
      </c>
      <c r="D36" s="55"/>
      <c r="E36" s="56"/>
      <c r="F36" s="56"/>
      <c r="G36" s="56"/>
      <c r="H36" s="56"/>
      <c r="I36" s="56"/>
      <c r="J36" s="56"/>
      <c r="K36" s="56"/>
      <c r="L36" s="56"/>
      <c r="M36" s="56"/>
      <c r="N36" s="56"/>
      <c r="O36" s="56"/>
      <c r="P36" s="56"/>
      <c r="Q36" s="56"/>
    </row>
    <row r="37" spans="1:17" ht="39.9" customHeight="1">
      <c r="A37" s="333"/>
      <c r="B37" s="331"/>
      <c r="C37" s="53" t="s">
        <v>21</v>
      </c>
      <c r="D37" s="55"/>
      <c r="E37" s="56"/>
      <c r="F37" s="56"/>
      <c r="G37" s="56"/>
      <c r="H37" s="56"/>
      <c r="I37" s="56"/>
      <c r="J37" s="56"/>
      <c r="K37" s="56"/>
      <c r="L37" s="56"/>
      <c r="M37" s="56"/>
      <c r="N37" s="56"/>
      <c r="O37" s="56"/>
      <c r="P37" s="56"/>
      <c r="Q37" s="56"/>
    </row>
    <row r="38" spans="1:17">
      <c r="A38" s="34" t="s">
        <v>98</v>
      </c>
      <c r="B38" s="78"/>
      <c r="C38" s="79"/>
      <c r="D38" s="80"/>
      <c r="E38" s="77"/>
      <c r="F38" s="77"/>
      <c r="G38" s="77"/>
      <c r="H38" s="77"/>
      <c r="I38" s="77"/>
      <c r="J38" s="77"/>
      <c r="K38" s="77"/>
      <c r="L38" s="77"/>
      <c r="M38" s="77"/>
      <c r="N38" s="77"/>
      <c r="O38" s="77"/>
      <c r="P38" s="77"/>
      <c r="Q38" s="77"/>
    </row>
    <row r="39" spans="1:17" ht="238.5" customHeight="1">
      <c r="A39" s="316" t="s">
        <v>99</v>
      </c>
      <c r="B39" s="323" t="s">
        <v>226</v>
      </c>
      <c r="C39" s="53" t="s">
        <v>20</v>
      </c>
      <c r="D39" s="92"/>
      <c r="E39" s="92" t="s">
        <v>245</v>
      </c>
      <c r="F39" s="92" t="s">
        <v>244</v>
      </c>
      <c r="G39" s="92" t="s">
        <v>233</v>
      </c>
      <c r="H39" s="340" t="s">
        <v>246</v>
      </c>
      <c r="I39" s="341"/>
      <c r="J39" s="341"/>
      <c r="K39" s="341"/>
      <c r="L39" s="341"/>
      <c r="M39" s="341"/>
      <c r="N39" s="341"/>
      <c r="O39" s="342"/>
      <c r="P39" s="55" t="s">
        <v>188</v>
      </c>
      <c r="Q39" s="56"/>
    </row>
    <row r="40" spans="1:17" ht="39.9" customHeight="1">
      <c r="A40" s="316" t="s">
        <v>10</v>
      </c>
      <c r="B40" s="323" t="s">
        <v>11</v>
      </c>
      <c r="C40" s="53" t="s">
        <v>21</v>
      </c>
      <c r="D40" s="55"/>
      <c r="E40" s="56"/>
      <c r="F40" s="56"/>
      <c r="G40" s="56"/>
      <c r="H40" s="56"/>
      <c r="I40" s="56"/>
      <c r="J40" s="56"/>
      <c r="K40" s="56"/>
      <c r="L40" s="56"/>
      <c r="M40" s="56"/>
      <c r="N40" s="56"/>
      <c r="O40" s="56"/>
      <c r="P40" s="56"/>
      <c r="Q40" s="56"/>
    </row>
    <row r="41" spans="1:17" ht="194.25" customHeight="1">
      <c r="A41" s="316" t="s">
        <v>100</v>
      </c>
      <c r="B41" s="323" t="s">
        <v>101</v>
      </c>
      <c r="C41" s="53" t="s">
        <v>20</v>
      </c>
      <c r="D41" s="55"/>
      <c r="E41" s="56"/>
      <c r="F41" s="56"/>
      <c r="G41" s="56"/>
      <c r="H41" s="56"/>
      <c r="I41" s="56"/>
      <c r="J41" s="56"/>
      <c r="K41" s="56"/>
      <c r="L41" s="56"/>
      <c r="M41" s="56"/>
      <c r="N41" s="56"/>
      <c r="O41" s="56"/>
      <c r="P41" s="82" t="s">
        <v>153</v>
      </c>
      <c r="Q41" s="56"/>
    </row>
    <row r="42" spans="1:17" ht="39.9" customHeight="1">
      <c r="A42" s="316"/>
      <c r="B42" s="323"/>
      <c r="C42" s="53" t="s">
        <v>21</v>
      </c>
      <c r="D42" s="55"/>
      <c r="E42" s="56"/>
      <c r="F42" s="56"/>
      <c r="G42" s="56"/>
      <c r="H42" s="56"/>
      <c r="I42" s="56"/>
      <c r="J42" s="56"/>
      <c r="K42" s="56"/>
      <c r="L42" s="56"/>
      <c r="M42" s="56"/>
      <c r="N42" s="56"/>
      <c r="O42" s="56"/>
      <c r="P42" s="56"/>
      <c r="Q42" s="56"/>
    </row>
    <row r="43" spans="1:17" ht="186" customHeight="1">
      <c r="A43" s="316" t="s">
        <v>102</v>
      </c>
      <c r="B43" s="323" t="s">
        <v>103</v>
      </c>
      <c r="C43" s="53" t="s">
        <v>20</v>
      </c>
      <c r="D43" s="57" t="s">
        <v>199</v>
      </c>
      <c r="E43" s="57" t="s">
        <v>200</v>
      </c>
      <c r="F43" s="57" t="s">
        <v>203</v>
      </c>
      <c r="G43" s="337" t="s">
        <v>191</v>
      </c>
      <c r="H43" s="338"/>
      <c r="I43" s="338"/>
      <c r="J43" s="338"/>
      <c r="K43" s="338"/>
      <c r="L43" s="338"/>
      <c r="M43" s="338"/>
      <c r="N43" s="338"/>
      <c r="O43" s="339"/>
      <c r="P43" s="56"/>
      <c r="Q43" s="56"/>
    </row>
    <row r="44" spans="1:17" ht="39.9" customHeight="1">
      <c r="A44" s="316"/>
      <c r="B44" s="323"/>
      <c r="C44" s="53" t="s">
        <v>21</v>
      </c>
      <c r="D44" s="55"/>
      <c r="E44" s="56"/>
      <c r="F44" s="56"/>
      <c r="G44" s="56"/>
      <c r="H44" s="56"/>
      <c r="I44" s="56"/>
      <c r="J44" s="56"/>
      <c r="K44" s="56"/>
      <c r="L44" s="56"/>
      <c r="M44" s="56"/>
      <c r="N44" s="56"/>
      <c r="O44" s="56"/>
      <c r="P44" s="56"/>
      <c r="Q44" s="56"/>
    </row>
    <row r="45" spans="1:17" ht="278.25" customHeight="1">
      <c r="A45" s="316" t="s">
        <v>104</v>
      </c>
      <c r="B45" s="323" t="s">
        <v>105</v>
      </c>
      <c r="C45" s="53" t="s">
        <v>20</v>
      </c>
      <c r="D45" s="83" t="s">
        <v>189</v>
      </c>
      <c r="E45" s="83" t="s">
        <v>190</v>
      </c>
      <c r="F45" s="83" t="s">
        <v>191</v>
      </c>
      <c r="G45" s="83" t="s">
        <v>191</v>
      </c>
      <c r="H45" s="83" t="s">
        <v>192</v>
      </c>
      <c r="I45" s="83" t="s">
        <v>191</v>
      </c>
      <c r="J45" s="83" t="s">
        <v>191</v>
      </c>
      <c r="K45" s="83" t="s">
        <v>193</v>
      </c>
      <c r="L45" s="83" t="s">
        <v>191</v>
      </c>
      <c r="M45" s="83" t="s">
        <v>194</v>
      </c>
      <c r="N45" s="83" t="s">
        <v>195</v>
      </c>
      <c r="O45" s="83" t="s">
        <v>196</v>
      </c>
      <c r="P45" s="83" t="s">
        <v>197</v>
      </c>
      <c r="Q45" s="56"/>
    </row>
    <row r="46" spans="1:17" ht="39.9" customHeight="1">
      <c r="A46" s="316" t="s">
        <v>12</v>
      </c>
      <c r="B46" s="323" t="s">
        <v>13</v>
      </c>
      <c r="C46" s="53" t="s">
        <v>21</v>
      </c>
      <c r="D46" s="55"/>
      <c r="E46" s="56"/>
      <c r="F46" s="56"/>
      <c r="G46" s="56"/>
      <c r="H46" s="56"/>
      <c r="I46" s="56"/>
      <c r="J46" s="56"/>
      <c r="K46" s="56"/>
      <c r="L46" s="56"/>
      <c r="M46" s="56"/>
      <c r="N46" s="56"/>
      <c r="O46" s="56"/>
      <c r="P46" s="56"/>
      <c r="Q46" s="56"/>
    </row>
    <row r="47" spans="1:17" ht="39.9" customHeight="1">
      <c r="A47" s="327" t="s">
        <v>107</v>
      </c>
      <c r="B47" s="330" t="s">
        <v>106</v>
      </c>
      <c r="C47" s="53" t="s">
        <v>20</v>
      </c>
      <c r="D47" s="55"/>
      <c r="E47" s="56"/>
      <c r="F47" s="56"/>
      <c r="G47" s="56"/>
      <c r="H47" s="56"/>
      <c r="I47" s="56"/>
      <c r="J47" s="56"/>
      <c r="K47" s="56"/>
      <c r="L47" s="56"/>
      <c r="M47" s="56"/>
      <c r="N47" s="56"/>
      <c r="O47" s="56"/>
      <c r="P47" s="56"/>
      <c r="Q47" s="56"/>
    </row>
    <row r="48" spans="1:17" ht="39.9" customHeight="1">
      <c r="A48" s="328"/>
      <c r="B48" s="331"/>
      <c r="C48" s="53" t="s">
        <v>21</v>
      </c>
      <c r="D48" s="55"/>
      <c r="E48" s="56"/>
      <c r="F48" s="56"/>
      <c r="G48" s="56"/>
      <c r="H48" s="56"/>
      <c r="I48" s="56"/>
      <c r="J48" s="56"/>
      <c r="K48" s="56"/>
      <c r="L48" s="56"/>
      <c r="M48" s="56"/>
      <c r="N48" s="56"/>
      <c r="O48" s="56"/>
      <c r="P48" s="56"/>
      <c r="Q48" s="56"/>
    </row>
    <row r="49" spans="1:17" ht="129.75" customHeight="1">
      <c r="A49" s="327" t="s">
        <v>108</v>
      </c>
      <c r="B49" s="330" t="s">
        <v>109</v>
      </c>
      <c r="C49" s="84" t="s">
        <v>20</v>
      </c>
      <c r="D49" s="31" t="s">
        <v>247</v>
      </c>
      <c r="E49" s="31" t="s">
        <v>247</v>
      </c>
      <c r="F49" s="31" t="s">
        <v>247</v>
      </c>
      <c r="G49" s="31" t="s">
        <v>248</v>
      </c>
      <c r="H49" s="31" t="s">
        <v>249</v>
      </c>
      <c r="I49" s="94" t="s">
        <v>250</v>
      </c>
      <c r="J49" s="31" t="s">
        <v>251</v>
      </c>
      <c r="K49" s="31" t="s">
        <v>247</v>
      </c>
      <c r="L49" s="31" t="s">
        <v>252</v>
      </c>
      <c r="M49" s="31" t="s">
        <v>247</v>
      </c>
      <c r="N49" s="94" t="s">
        <v>253</v>
      </c>
      <c r="O49" s="31" t="s">
        <v>247</v>
      </c>
      <c r="P49" s="85"/>
      <c r="Q49" s="85"/>
    </row>
    <row r="50" spans="1:17" ht="39.9" customHeight="1">
      <c r="A50" s="328"/>
      <c r="B50" s="331"/>
      <c r="C50" s="53" t="s">
        <v>21</v>
      </c>
      <c r="D50" s="55"/>
      <c r="E50" s="56"/>
      <c r="F50" s="56"/>
      <c r="G50" s="56"/>
      <c r="H50" s="56"/>
      <c r="I50" s="56"/>
      <c r="J50" s="56"/>
      <c r="K50" s="56"/>
      <c r="L50" s="56"/>
      <c r="M50" s="56"/>
      <c r="N50" s="56"/>
      <c r="O50" s="56"/>
      <c r="P50" s="56"/>
      <c r="Q50" s="56"/>
    </row>
    <row r="51" spans="1:17" s="69" customFormat="1" ht="391.5" customHeight="1">
      <c r="A51" s="316" t="s">
        <v>110</v>
      </c>
      <c r="B51" s="323" t="s">
        <v>111</v>
      </c>
      <c r="C51" s="68" t="s">
        <v>20</v>
      </c>
      <c r="D51" s="57" t="s">
        <v>130</v>
      </c>
      <c r="E51" s="57" t="s">
        <v>131</v>
      </c>
      <c r="F51" s="57" t="s">
        <v>132</v>
      </c>
      <c r="G51" s="57" t="s">
        <v>133</v>
      </c>
      <c r="H51" s="57" t="s">
        <v>134</v>
      </c>
      <c r="I51" s="57" t="s">
        <v>135</v>
      </c>
      <c r="J51" s="57" t="s">
        <v>135</v>
      </c>
      <c r="K51" s="57" t="s">
        <v>135</v>
      </c>
      <c r="L51" s="57" t="s">
        <v>136</v>
      </c>
      <c r="M51" s="65"/>
      <c r="N51" s="65"/>
      <c r="O51" s="65"/>
      <c r="P51" s="57" t="s">
        <v>137</v>
      </c>
      <c r="Q51" s="65"/>
    </row>
    <row r="52" spans="1:17" ht="39.9" customHeight="1">
      <c r="A52" s="316"/>
      <c r="B52" s="323"/>
      <c r="C52" s="53" t="s">
        <v>21</v>
      </c>
      <c r="D52" s="86"/>
      <c r="E52" s="85"/>
      <c r="F52" s="85"/>
      <c r="G52" s="85"/>
      <c r="H52" s="85"/>
      <c r="I52" s="85"/>
      <c r="J52" s="85"/>
      <c r="K52" s="85"/>
      <c r="L52" s="85"/>
      <c r="M52" s="85"/>
      <c r="N52" s="56"/>
      <c r="O52" s="56"/>
      <c r="P52" s="56"/>
      <c r="Q52" s="56"/>
    </row>
    <row r="53" spans="1:17" ht="75.75" customHeight="1">
      <c r="A53" s="316" t="s">
        <v>113</v>
      </c>
      <c r="B53" s="323" t="s">
        <v>112</v>
      </c>
      <c r="C53" s="53" t="s">
        <v>20</v>
      </c>
      <c r="D53" s="83" t="s">
        <v>142</v>
      </c>
      <c r="E53" s="83" t="s">
        <v>142</v>
      </c>
      <c r="F53" s="83" t="s">
        <v>142</v>
      </c>
      <c r="G53" s="83" t="s">
        <v>147</v>
      </c>
      <c r="H53" s="83" t="s">
        <v>143</v>
      </c>
      <c r="I53" s="83" t="s">
        <v>201</v>
      </c>
      <c r="J53" s="83" t="s">
        <v>144</v>
      </c>
      <c r="K53" s="83" t="s">
        <v>145</v>
      </c>
      <c r="L53" s="83" t="s">
        <v>146</v>
      </c>
      <c r="M53" s="83"/>
      <c r="N53" s="81"/>
      <c r="O53" s="55"/>
      <c r="P53" s="55"/>
      <c r="Q53" s="55"/>
    </row>
    <row r="54" spans="1:17" ht="31.5" customHeight="1">
      <c r="A54" s="316"/>
      <c r="B54" s="323"/>
      <c r="C54" s="53" t="s">
        <v>21</v>
      </c>
      <c r="D54" s="87"/>
      <c r="E54" s="87"/>
      <c r="F54" s="87"/>
      <c r="G54" s="87"/>
      <c r="H54" s="87"/>
      <c r="I54" s="87"/>
      <c r="J54" s="87"/>
      <c r="K54" s="87"/>
      <c r="L54" s="87"/>
      <c r="M54" s="87"/>
      <c r="N54" s="55"/>
      <c r="O54" s="55"/>
      <c r="P54" s="55"/>
      <c r="Q54" s="55"/>
    </row>
    <row r="55" spans="1:17" ht="52.5" customHeight="1">
      <c r="A55" s="316" t="s">
        <v>114</v>
      </c>
      <c r="B55" s="323" t="s">
        <v>115</v>
      </c>
      <c r="C55" s="53" t="s">
        <v>20</v>
      </c>
      <c r="D55" s="55"/>
      <c r="E55" s="56"/>
      <c r="F55" s="56"/>
      <c r="G55" s="56"/>
      <c r="H55" s="56"/>
      <c r="I55" s="56"/>
      <c r="J55" s="56"/>
      <c r="K55" s="56"/>
      <c r="L55" s="56"/>
      <c r="M55" s="56"/>
      <c r="N55" s="56"/>
      <c r="O55" s="56"/>
      <c r="P55" s="56"/>
      <c r="Q55" s="56"/>
    </row>
    <row r="56" spans="1:17" ht="52.5" customHeight="1">
      <c r="A56" s="316"/>
      <c r="B56" s="323"/>
      <c r="C56" s="53" t="s">
        <v>21</v>
      </c>
      <c r="D56" s="55"/>
      <c r="E56" s="56"/>
      <c r="F56" s="56"/>
      <c r="G56" s="56"/>
      <c r="H56" s="56"/>
      <c r="I56" s="56"/>
      <c r="J56" s="56"/>
      <c r="K56" s="56"/>
      <c r="L56" s="56"/>
      <c r="M56" s="56"/>
      <c r="N56" s="56"/>
      <c r="O56" s="56"/>
      <c r="P56" s="56"/>
      <c r="Q56" s="56"/>
    </row>
    <row r="57" spans="1:17" ht="409.5" customHeight="1">
      <c r="A57" s="316" t="s">
        <v>116</v>
      </c>
      <c r="B57" s="323" t="s">
        <v>117</v>
      </c>
      <c r="C57" s="53" t="s">
        <v>20</v>
      </c>
      <c r="D57" s="93" t="s">
        <v>234</v>
      </c>
      <c r="E57" s="92"/>
      <c r="F57" s="92" t="s">
        <v>235</v>
      </c>
      <c r="G57" s="326" t="s">
        <v>232</v>
      </c>
      <c r="H57" s="326"/>
      <c r="I57" s="92" t="s">
        <v>236</v>
      </c>
      <c r="J57" s="92" t="s">
        <v>237</v>
      </c>
      <c r="K57" s="317" t="s">
        <v>238</v>
      </c>
      <c r="L57" s="318"/>
      <c r="M57" s="318"/>
      <c r="N57" s="318"/>
      <c r="O57" s="319"/>
      <c r="P57" s="88" t="s">
        <v>198</v>
      </c>
      <c r="Q57" s="56"/>
    </row>
    <row r="58" spans="1:17" ht="39.9" customHeight="1">
      <c r="A58" s="316"/>
      <c r="B58" s="323"/>
      <c r="C58" s="53" t="s">
        <v>21</v>
      </c>
      <c r="D58" s="55"/>
      <c r="E58" s="56"/>
      <c r="F58" s="56"/>
      <c r="G58" s="56"/>
      <c r="H58" s="56"/>
      <c r="I58" s="56"/>
      <c r="J58" s="56"/>
      <c r="K58" s="56"/>
      <c r="L58" s="56"/>
      <c r="M58" s="56"/>
      <c r="N58" s="56"/>
      <c r="O58" s="56"/>
      <c r="P58" s="56"/>
      <c r="Q58" s="56"/>
    </row>
    <row r="59" spans="1:17" s="69" customFormat="1" ht="183.75" customHeight="1">
      <c r="A59" s="320" t="s">
        <v>119</v>
      </c>
      <c r="B59" s="320" t="s">
        <v>118</v>
      </c>
      <c r="C59" s="320" t="s">
        <v>20</v>
      </c>
      <c r="D59" s="57"/>
      <c r="E59" s="57" t="s">
        <v>166</v>
      </c>
      <c r="F59" s="57" t="s">
        <v>167</v>
      </c>
      <c r="G59" s="89" t="s">
        <v>168</v>
      </c>
      <c r="H59" s="89" t="s">
        <v>168</v>
      </c>
      <c r="I59" s="89" t="s">
        <v>168</v>
      </c>
      <c r="J59" s="89" t="s">
        <v>168</v>
      </c>
      <c r="K59" s="89" t="s">
        <v>168</v>
      </c>
      <c r="L59" s="89" t="s">
        <v>168</v>
      </c>
      <c r="M59" s="89" t="s">
        <v>168</v>
      </c>
      <c r="N59" s="89" t="s">
        <v>168</v>
      </c>
      <c r="O59" s="89" t="s">
        <v>169</v>
      </c>
      <c r="P59" s="65"/>
      <c r="Q59" s="65"/>
    </row>
    <row r="60" spans="1:17" s="69" customFormat="1" ht="150" customHeight="1">
      <c r="A60" s="321"/>
      <c r="B60" s="321"/>
      <c r="C60" s="321"/>
      <c r="D60" s="57" t="s">
        <v>162</v>
      </c>
      <c r="E60" s="57" t="s">
        <v>162</v>
      </c>
      <c r="F60" s="57" t="s">
        <v>162</v>
      </c>
      <c r="G60" s="57" t="s">
        <v>162</v>
      </c>
      <c r="H60" s="57" t="s">
        <v>162</v>
      </c>
      <c r="I60" s="57" t="s">
        <v>162</v>
      </c>
      <c r="J60" s="57" t="s">
        <v>162</v>
      </c>
      <c r="K60" s="57" t="s">
        <v>162</v>
      </c>
      <c r="L60" s="57" t="s">
        <v>162</v>
      </c>
      <c r="M60" s="57" t="s">
        <v>162</v>
      </c>
      <c r="N60" s="57" t="s">
        <v>162</v>
      </c>
      <c r="O60" s="57" t="s">
        <v>162</v>
      </c>
      <c r="P60" s="65"/>
      <c r="Q60" s="65"/>
    </row>
    <row r="61" spans="1:17" s="69" customFormat="1" ht="316.5" customHeight="1">
      <c r="A61" s="321"/>
      <c r="B61" s="321"/>
      <c r="C61" s="322"/>
      <c r="D61" s="57" t="s">
        <v>163</v>
      </c>
      <c r="E61" s="57" t="s">
        <v>164</v>
      </c>
      <c r="F61" s="57" t="s">
        <v>165</v>
      </c>
      <c r="G61" s="57" t="s">
        <v>165</v>
      </c>
      <c r="H61" s="57" t="s">
        <v>165</v>
      </c>
      <c r="I61" s="57" t="s">
        <v>165</v>
      </c>
      <c r="J61" s="57" t="s">
        <v>165</v>
      </c>
      <c r="K61" s="57" t="s">
        <v>165</v>
      </c>
      <c r="L61" s="57" t="s">
        <v>165</v>
      </c>
      <c r="M61" s="57" t="s">
        <v>165</v>
      </c>
      <c r="N61" s="57" t="s">
        <v>165</v>
      </c>
      <c r="O61" s="57" t="s">
        <v>165</v>
      </c>
      <c r="P61" s="65"/>
      <c r="Q61" s="65"/>
    </row>
    <row r="62" spans="1:17" s="69" customFormat="1" ht="39.9" customHeight="1">
      <c r="A62" s="322"/>
      <c r="B62" s="322"/>
      <c r="C62" s="68" t="s">
        <v>21</v>
      </c>
      <c r="D62" s="57"/>
      <c r="E62" s="65"/>
      <c r="F62" s="65"/>
      <c r="G62" s="65"/>
      <c r="H62" s="65"/>
      <c r="I62" s="65"/>
      <c r="J62" s="65"/>
      <c r="K62" s="65"/>
      <c r="L62" s="65"/>
      <c r="M62" s="65"/>
      <c r="N62" s="65"/>
      <c r="O62" s="65"/>
      <c r="P62" s="65"/>
      <c r="Q62" s="65"/>
    </row>
    <row r="63" spans="1:17" ht="39.9" customHeight="1">
      <c r="A63" s="316" t="s">
        <v>120</v>
      </c>
      <c r="B63" s="323" t="s">
        <v>121</v>
      </c>
      <c r="C63" s="53" t="s">
        <v>20</v>
      </c>
      <c r="D63" s="55"/>
      <c r="E63" s="56"/>
      <c r="F63" s="56"/>
      <c r="G63" s="56"/>
      <c r="H63" s="56"/>
      <c r="I63" s="56"/>
      <c r="J63" s="56"/>
      <c r="K63" s="56"/>
      <c r="L63" s="56"/>
      <c r="M63" s="56"/>
      <c r="N63" s="56"/>
      <c r="O63" s="56"/>
      <c r="P63" s="56"/>
      <c r="Q63" s="56"/>
    </row>
    <row r="64" spans="1:17" ht="39.9" customHeight="1">
      <c r="A64" s="316"/>
      <c r="B64" s="323"/>
      <c r="C64" s="53" t="s">
        <v>21</v>
      </c>
      <c r="D64" s="55"/>
      <c r="E64" s="56"/>
      <c r="F64" s="56"/>
      <c r="G64" s="56"/>
      <c r="H64" s="56"/>
      <c r="I64" s="56"/>
      <c r="J64" s="56"/>
      <c r="K64" s="56"/>
      <c r="L64" s="56"/>
      <c r="M64" s="56"/>
      <c r="N64" s="56"/>
      <c r="O64" s="56"/>
      <c r="P64" s="56"/>
      <c r="Q64" s="56"/>
    </row>
    <row r="65" spans="1:20" s="69" customFormat="1" ht="154.5" customHeight="1">
      <c r="A65" s="324" t="s">
        <v>122</v>
      </c>
      <c r="B65" s="325" t="s">
        <v>123</v>
      </c>
      <c r="C65" s="68" t="s">
        <v>20</v>
      </c>
      <c r="D65" s="66"/>
      <c r="E65" s="66"/>
      <c r="F65" s="66" t="s">
        <v>184</v>
      </c>
      <c r="G65" s="66" t="s">
        <v>170</v>
      </c>
      <c r="H65" s="66" t="s">
        <v>185</v>
      </c>
      <c r="I65" s="66"/>
      <c r="J65" s="66" t="s">
        <v>185</v>
      </c>
      <c r="K65" s="66"/>
      <c r="L65" s="66"/>
      <c r="M65" s="66" t="s">
        <v>185</v>
      </c>
      <c r="N65" s="66"/>
      <c r="O65" s="66" t="s">
        <v>186</v>
      </c>
      <c r="P65" s="66" t="s">
        <v>187</v>
      </c>
      <c r="Q65" s="65"/>
    </row>
    <row r="66" spans="1:20" s="69" customFormat="1" ht="39.9" customHeight="1">
      <c r="A66" s="324"/>
      <c r="B66" s="325"/>
      <c r="C66" s="68" t="s">
        <v>21</v>
      </c>
      <c r="D66" s="65"/>
      <c r="E66" s="65"/>
      <c r="F66" s="65"/>
      <c r="G66" s="65"/>
      <c r="H66" s="65"/>
      <c r="I66" s="65"/>
      <c r="J66" s="65"/>
      <c r="K66" s="65"/>
      <c r="L66" s="65"/>
      <c r="M66" s="65"/>
      <c r="N66" s="65"/>
      <c r="O66" s="65"/>
      <c r="P66" s="65"/>
      <c r="Q66" s="65"/>
    </row>
    <row r="67" spans="1:20" ht="39.9" customHeight="1">
      <c r="A67" s="316" t="s">
        <v>124</v>
      </c>
      <c r="B67" s="323" t="s">
        <v>125</v>
      </c>
      <c r="C67" s="53" t="s">
        <v>20</v>
      </c>
      <c r="D67" s="55"/>
      <c r="E67" s="56"/>
      <c r="F67" s="56"/>
      <c r="G67" s="56"/>
      <c r="H67" s="56"/>
      <c r="I67" s="56"/>
      <c r="J67" s="56"/>
      <c r="K67" s="56"/>
      <c r="L67" s="56"/>
      <c r="M67" s="56"/>
      <c r="N67" s="56"/>
      <c r="O67" s="56"/>
      <c r="P67" s="56"/>
      <c r="Q67" s="56"/>
    </row>
    <row r="68" spans="1:20" ht="39.9" customHeight="1">
      <c r="A68" s="316"/>
      <c r="B68" s="323"/>
      <c r="C68" s="53" t="s">
        <v>21</v>
      </c>
      <c r="D68" s="55"/>
      <c r="E68" s="56"/>
      <c r="F68" s="56"/>
      <c r="G68" s="56"/>
      <c r="H68" s="56"/>
      <c r="I68" s="56"/>
      <c r="J68" s="56"/>
      <c r="K68" s="56"/>
      <c r="L68" s="56"/>
      <c r="M68" s="56"/>
      <c r="N68" s="56"/>
      <c r="O68" s="56"/>
      <c r="P68" s="56"/>
      <c r="Q68" s="56"/>
    </row>
    <row r="69" spans="1:20" ht="147" customHeight="1">
      <c r="A69" s="327" t="s">
        <v>126</v>
      </c>
      <c r="B69" s="330" t="s">
        <v>127</v>
      </c>
      <c r="C69" s="53" t="s">
        <v>20</v>
      </c>
      <c r="D69" s="55"/>
      <c r="E69" s="90" t="s">
        <v>154</v>
      </c>
      <c r="F69" s="90" t="s">
        <v>155</v>
      </c>
      <c r="G69" s="56"/>
      <c r="H69" s="56"/>
      <c r="I69" s="56"/>
      <c r="J69" s="56"/>
      <c r="K69" s="56"/>
      <c r="L69" s="56"/>
      <c r="M69" s="56"/>
      <c r="N69" s="56"/>
      <c r="O69" s="90" t="s">
        <v>156</v>
      </c>
      <c r="P69" s="56"/>
      <c r="Q69" s="56"/>
    </row>
    <row r="70" spans="1:20" ht="39.9" customHeight="1">
      <c r="A70" s="328"/>
      <c r="B70" s="331"/>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335" t="s">
        <v>254</v>
      </c>
      <c r="C73" s="335"/>
      <c r="D73" s="335"/>
      <c r="E73" s="335"/>
      <c r="F73" s="335"/>
      <c r="G73" s="335"/>
      <c r="H73" s="335"/>
      <c r="I73" s="335"/>
      <c r="J73" s="335"/>
      <c r="K73" s="335"/>
      <c r="L73" s="335"/>
      <c r="M73" s="335"/>
      <c r="N73" s="335"/>
      <c r="O73" s="335"/>
      <c r="P73" s="335"/>
      <c r="Q73" s="335"/>
      <c r="R73" s="335"/>
      <c r="S73" s="335"/>
      <c r="T73" s="335"/>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46</v>
      </c>
      <c r="C78" s="42"/>
      <c r="D78" s="43"/>
      <c r="E78" s="43"/>
      <c r="F78" s="40"/>
      <c r="G78" s="40"/>
      <c r="H78" s="40"/>
      <c r="I78" s="40"/>
      <c r="J78" s="40"/>
      <c r="K78" s="40"/>
      <c r="L78" s="40"/>
      <c r="M78" s="40"/>
      <c r="N78" s="40"/>
      <c r="O78" s="40"/>
      <c r="P78" s="40"/>
      <c r="Q78" s="40"/>
      <c r="R78" s="40"/>
      <c r="S78" s="40"/>
      <c r="T78" s="40"/>
    </row>
    <row r="79" spans="1:20" ht="58.5" customHeight="1">
      <c r="B79" s="336" t="s">
        <v>215</v>
      </c>
      <c r="C79" s="336"/>
      <c r="D79" s="336"/>
      <c r="E79" s="336"/>
      <c r="F79" s="40"/>
      <c r="G79" s="40"/>
      <c r="H79" s="40"/>
      <c r="I79" s="40"/>
      <c r="J79" s="40"/>
      <c r="K79" s="40"/>
      <c r="L79" s="40"/>
      <c r="M79" s="40"/>
      <c r="N79" s="40"/>
      <c r="O79" s="40"/>
      <c r="P79" s="40"/>
      <c r="Q79" s="40"/>
      <c r="R79" s="40"/>
      <c r="S79" s="40"/>
      <c r="T79" s="40"/>
    </row>
  </sheetData>
  <mergeCells count="79">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 ref="A34:A35"/>
    <mergeCell ref="B31:B32"/>
    <mergeCell ref="A31:A32"/>
    <mergeCell ref="B23:B24"/>
    <mergeCell ref="B43:B44"/>
    <mergeCell ref="B25:B26"/>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63:A64"/>
    <mergeCell ref="A36:A37"/>
    <mergeCell ref="B51:B52"/>
    <mergeCell ref="B49:B50"/>
    <mergeCell ref="B59:B62"/>
    <mergeCell ref="B57:B58"/>
    <mergeCell ref="B36:B37"/>
    <mergeCell ref="A49:A50"/>
    <mergeCell ref="A51:A52"/>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BB220"/>
  <sheetViews>
    <sheetView tabSelected="1" view="pageBreakPreview" zoomScale="80" zoomScaleSheetLayoutView="80" workbookViewId="0">
      <selection activeCell="M126" sqref="M126"/>
    </sheetView>
  </sheetViews>
  <sheetFormatPr defaultColWidth="9.109375" defaultRowHeight="13.2"/>
  <cols>
    <col min="1" max="1" width="8" style="103" customWidth="1"/>
    <col min="2" max="2" width="19.6640625" style="103" customWidth="1"/>
    <col min="3" max="3" width="13.33203125" style="103" customWidth="1"/>
    <col min="4" max="4" width="20.6640625" style="107" customWidth="1"/>
    <col min="5" max="5" width="12.88671875" style="465" customWidth="1"/>
    <col min="6" max="6" width="12.44140625" style="465" customWidth="1"/>
    <col min="7" max="7" width="10.33203125" style="108" customWidth="1"/>
    <col min="8" max="8" width="7.88671875" style="103" customWidth="1"/>
    <col min="9" max="9" width="6.88671875" style="103" customWidth="1"/>
    <col min="10" max="10" width="8.109375" style="103" customWidth="1"/>
    <col min="11" max="11" width="7.5546875" style="103" customWidth="1"/>
    <col min="12" max="12" width="6.88671875" style="103" customWidth="1"/>
    <col min="13" max="13" width="8.109375" style="103" customWidth="1"/>
    <col min="14" max="15" width="8.33203125" style="103" customWidth="1"/>
    <col min="16" max="16" width="6.6640625" style="103" customWidth="1"/>
    <col min="17" max="17" width="9.109375" style="103" customWidth="1"/>
    <col min="18" max="18" width="8.6640625" style="103" customWidth="1"/>
    <col min="19" max="19" width="7" style="103" customWidth="1"/>
    <col min="20" max="20" width="8.44140625" style="103" customWidth="1"/>
    <col min="21" max="21" width="8.109375" style="103" customWidth="1"/>
    <col min="22" max="22" width="6.88671875" style="103" customWidth="1"/>
    <col min="23" max="23" width="7.33203125" style="103" customWidth="1"/>
    <col min="24" max="25" width="7.6640625" style="103" customWidth="1"/>
    <col min="26" max="26" width="7.33203125" style="103" customWidth="1"/>
    <col min="27" max="27" width="5.88671875" style="103" hidden="1" customWidth="1"/>
    <col min="28" max="28" width="6.88671875" style="103" hidden="1" customWidth="1"/>
    <col min="29" max="30" width="6.88671875" style="103" customWidth="1"/>
    <col min="31" max="31" width="7.5546875" style="103" customWidth="1"/>
    <col min="32" max="32" width="5.5546875" style="103" hidden="1" customWidth="1"/>
    <col min="33" max="33" width="7.5546875" style="103" hidden="1" customWidth="1"/>
    <col min="34" max="35" width="7.5546875" style="103" customWidth="1"/>
    <col min="36" max="36" width="7.88671875" style="103" customWidth="1"/>
    <col min="37" max="37" width="6" style="103" hidden="1" customWidth="1"/>
    <col min="38" max="38" width="7.88671875" style="103" hidden="1" customWidth="1"/>
    <col min="39" max="40" width="7.88671875" style="103" customWidth="1"/>
    <col min="41" max="41" width="6.109375" style="103" customWidth="1"/>
    <col min="42" max="42" width="6.44140625" style="103" hidden="1" customWidth="1"/>
    <col min="43" max="43" width="0.6640625" style="103" hidden="1" customWidth="1"/>
    <col min="44" max="44" width="6" style="103" customWidth="1"/>
    <col min="45" max="45" width="6.88671875" style="103" customWidth="1"/>
    <col min="46" max="46" width="8.6640625" style="103" customWidth="1"/>
    <col min="47" max="47" width="5" style="103" hidden="1" customWidth="1"/>
    <col min="48" max="48" width="7.109375" style="103" hidden="1" customWidth="1"/>
    <col min="49" max="50" width="7.109375" style="103" customWidth="1"/>
    <col min="51" max="51" width="7.33203125" style="103" customWidth="1"/>
    <col min="52" max="52" width="7.6640625" style="103" customWidth="1"/>
    <col min="53" max="53" width="7" style="103" customWidth="1"/>
    <col min="54" max="54" width="21.5546875" style="95" customWidth="1"/>
    <col min="55" max="16384" width="9.109375" style="95"/>
  </cols>
  <sheetData>
    <row r="1" spans="1:54" ht="18">
      <c r="BB1" s="149" t="s">
        <v>284</v>
      </c>
    </row>
    <row r="2" spans="1:54" s="110" customFormat="1" ht="24" customHeight="1">
      <c r="A2" s="380" t="s">
        <v>261</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row>
    <row r="3" spans="1:54" s="96" customFormat="1" ht="17.25" customHeight="1">
      <c r="A3" s="381" t="s">
        <v>346</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row>
    <row r="4" spans="1:54" s="97" customFormat="1" ht="24" customHeight="1">
      <c r="A4" s="382" t="s">
        <v>345</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row>
    <row r="5" spans="1:54" ht="13.8" thickBot="1">
      <c r="A5" s="383"/>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112"/>
      <c r="AQ5" s="112"/>
      <c r="AR5" s="112"/>
      <c r="AS5" s="112"/>
      <c r="AT5" s="95"/>
      <c r="AU5" s="95"/>
      <c r="AV5" s="95"/>
      <c r="AW5" s="95"/>
      <c r="AX5" s="95"/>
      <c r="AY5" s="98"/>
      <c r="AZ5" s="98"/>
      <c r="BA5" s="98"/>
      <c r="BB5" s="99" t="s">
        <v>257</v>
      </c>
    </row>
    <row r="6" spans="1:54" ht="15" customHeight="1">
      <c r="A6" s="384" t="s">
        <v>0</v>
      </c>
      <c r="B6" s="386" t="s">
        <v>274</v>
      </c>
      <c r="C6" s="386" t="s">
        <v>259</v>
      </c>
      <c r="D6" s="386" t="s">
        <v>40</v>
      </c>
      <c r="E6" s="389" t="s">
        <v>256</v>
      </c>
      <c r="F6" s="390"/>
      <c r="G6" s="391"/>
      <c r="H6" s="392" t="s">
        <v>255</v>
      </c>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4"/>
      <c r="BB6" s="398" t="s">
        <v>294</v>
      </c>
    </row>
    <row r="7" spans="1:54" ht="28.5" customHeight="1">
      <c r="A7" s="374"/>
      <c r="B7" s="387"/>
      <c r="C7" s="387"/>
      <c r="D7" s="387"/>
      <c r="E7" s="401" t="s">
        <v>293</v>
      </c>
      <c r="F7" s="401" t="s">
        <v>295</v>
      </c>
      <c r="G7" s="402" t="s">
        <v>19</v>
      </c>
      <c r="H7" s="404" t="s">
        <v>17</v>
      </c>
      <c r="I7" s="405"/>
      <c r="J7" s="406"/>
      <c r="K7" s="395" t="s">
        <v>18</v>
      </c>
      <c r="L7" s="396"/>
      <c r="M7" s="397"/>
      <c r="N7" s="395" t="s">
        <v>22</v>
      </c>
      <c r="O7" s="396"/>
      <c r="P7" s="397"/>
      <c r="Q7" s="395" t="s">
        <v>24</v>
      </c>
      <c r="R7" s="396"/>
      <c r="S7" s="397"/>
      <c r="T7" s="395" t="s">
        <v>25</v>
      </c>
      <c r="U7" s="396"/>
      <c r="V7" s="397"/>
      <c r="W7" s="395" t="s">
        <v>26</v>
      </c>
      <c r="X7" s="396"/>
      <c r="Y7" s="397"/>
      <c r="Z7" s="395" t="s">
        <v>28</v>
      </c>
      <c r="AA7" s="396"/>
      <c r="AB7" s="396"/>
      <c r="AC7" s="407"/>
      <c r="AD7" s="408"/>
      <c r="AE7" s="395" t="s">
        <v>29</v>
      </c>
      <c r="AF7" s="396"/>
      <c r="AG7" s="396"/>
      <c r="AH7" s="407"/>
      <c r="AI7" s="408"/>
      <c r="AJ7" s="395" t="s">
        <v>30</v>
      </c>
      <c r="AK7" s="396"/>
      <c r="AL7" s="396"/>
      <c r="AM7" s="407"/>
      <c r="AN7" s="408"/>
      <c r="AO7" s="395" t="s">
        <v>32</v>
      </c>
      <c r="AP7" s="396"/>
      <c r="AQ7" s="396"/>
      <c r="AR7" s="407"/>
      <c r="AS7" s="408"/>
      <c r="AT7" s="395" t="s">
        <v>33</v>
      </c>
      <c r="AU7" s="396"/>
      <c r="AV7" s="396"/>
      <c r="AW7" s="407"/>
      <c r="AX7" s="408"/>
      <c r="AY7" s="395" t="s">
        <v>34</v>
      </c>
      <c r="AZ7" s="396"/>
      <c r="BA7" s="397"/>
      <c r="BB7" s="399"/>
    </row>
    <row r="8" spans="1:54" ht="51" customHeight="1">
      <c r="A8" s="385"/>
      <c r="B8" s="388"/>
      <c r="C8" s="388"/>
      <c r="D8" s="388"/>
      <c r="E8" s="388"/>
      <c r="F8" s="388"/>
      <c r="G8" s="403"/>
      <c r="H8" s="125" t="s">
        <v>20</v>
      </c>
      <c r="I8" s="126" t="s">
        <v>21</v>
      </c>
      <c r="J8" s="127" t="s">
        <v>19</v>
      </c>
      <c r="K8" s="126" t="s">
        <v>20</v>
      </c>
      <c r="L8" s="126" t="s">
        <v>21</v>
      </c>
      <c r="M8" s="127" t="s">
        <v>19</v>
      </c>
      <c r="N8" s="128" t="s">
        <v>20</v>
      </c>
      <c r="O8" s="126" t="s">
        <v>21</v>
      </c>
      <c r="P8" s="129" t="s">
        <v>19</v>
      </c>
      <c r="Q8" s="130" t="s">
        <v>20</v>
      </c>
      <c r="R8" s="126" t="s">
        <v>21</v>
      </c>
      <c r="S8" s="129" t="s">
        <v>19</v>
      </c>
      <c r="T8" s="130" t="s">
        <v>20</v>
      </c>
      <c r="U8" s="126" t="s">
        <v>21</v>
      </c>
      <c r="V8" s="129" t="s">
        <v>19</v>
      </c>
      <c r="W8" s="130" t="s">
        <v>20</v>
      </c>
      <c r="X8" s="126" t="s">
        <v>21</v>
      </c>
      <c r="Y8" s="129" t="s">
        <v>19</v>
      </c>
      <c r="Z8" s="130" t="s">
        <v>20</v>
      </c>
      <c r="AA8" s="126" t="s">
        <v>21</v>
      </c>
      <c r="AB8" s="129" t="s">
        <v>19</v>
      </c>
      <c r="AC8" s="126" t="s">
        <v>21</v>
      </c>
      <c r="AD8" s="129" t="s">
        <v>19</v>
      </c>
      <c r="AE8" s="130" t="s">
        <v>20</v>
      </c>
      <c r="AF8" s="131" t="s">
        <v>21</v>
      </c>
      <c r="AG8" s="129" t="s">
        <v>19</v>
      </c>
      <c r="AH8" s="126" t="s">
        <v>21</v>
      </c>
      <c r="AI8" s="129" t="s">
        <v>19</v>
      </c>
      <c r="AJ8" s="130" t="s">
        <v>20</v>
      </c>
      <c r="AK8" s="131" t="s">
        <v>21</v>
      </c>
      <c r="AL8" s="129" t="s">
        <v>19</v>
      </c>
      <c r="AM8" s="126" t="s">
        <v>21</v>
      </c>
      <c r="AN8" s="129" t="s">
        <v>19</v>
      </c>
      <c r="AO8" s="130" t="s">
        <v>20</v>
      </c>
      <c r="AP8" s="131" t="s">
        <v>21</v>
      </c>
      <c r="AQ8" s="129" t="s">
        <v>19</v>
      </c>
      <c r="AR8" s="126" t="s">
        <v>21</v>
      </c>
      <c r="AS8" s="129" t="s">
        <v>19</v>
      </c>
      <c r="AT8" s="130" t="s">
        <v>20</v>
      </c>
      <c r="AU8" s="131" t="s">
        <v>21</v>
      </c>
      <c r="AV8" s="129" t="s">
        <v>19</v>
      </c>
      <c r="AW8" s="126" t="s">
        <v>21</v>
      </c>
      <c r="AX8" s="129" t="s">
        <v>19</v>
      </c>
      <c r="AY8" s="130" t="s">
        <v>20</v>
      </c>
      <c r="AZ8" s="126" t="s">
        <v>21</v>
      </c>
      <c r="BA8" s="129" t="s">
        <v>19</v>
      </c>
      <c r="BB8" s="400"/>
    </row>
    <row r="9" spans="1:54" s="474" customFormat="1" ht="16.2" thickBot="1">
      <c r="A9" s="132">
        <v>1</v>
      </c>
      <c r="B9" s="133">
        <v>2</v>
      </c>
      <c r="C9" s="133">
        <v>3</v>
      </c>
      <c r="D9" s="133">
        <v>4</v>
      </c>
      <c r="E9" s="134">
        <v>5</v>
      </c>
      <c r="F9" s="135">
        <v>6</v>
      </c>
      <c r="G9" s="472">
        <v>7</v>
      </c>
      <c r="H9" s="135">
        <v>8</v>
      </c>
      <c r="I9" s="136">
        <v>9</v>
      </c>
      <c r="J9" s="135">
        <v>10</v>
      </c>
      <c r="K9" s="136">
        <v>11</v>
      </c>
      <c r="L9" s="135">
        <v>12</v>
      </c>
      <c r="M9" s="135">
        <v>13</v>
      </c>
      <c r="N9" s="136">
        <v>14</v>
      </c>
      <c r="O9" s="135">
        <v>15</v>
      </c>
      <c r="P9" s="135">
        <v>16</v>
      </c>
      <c r="Q9" s="136">
        <v>17</v>
      </c>
      <c r="R9" s="135">
        <v>18</v>
      </c>
      <c r="S9" s="139">
        <v>19</v>
      </c>
      <c r="T9" s="136">
        <v>20</v>
      </c>
      <c r="U9" s="135">
        <v>21</v>
      </c>
      <c r="V9" s="139">
        <v>22</v>
      </c>
      <c r="W9" s="136">
        <v>23</v>
      </c>
      <c r="X9" s="135">
        <v>24</v>
      </c>
      <c r="Y9" s="139">
        <v>25</v>
      </c>
      <c r="Z9" s="136">
        <v>26</v>
      </c>
      <c r="AA9" s="135">
        <v>24</v>
      </c>
      <c r="AB9" s="139">
        <v>25</v>
      </c>
      <c r="AC9" s="135">
        <v>27</v>
      </c>
      <c r="AD9" s="135">
        <v>28</v>
      </c>
      <c r="AE9" s="137">
        <v>29</v>
      </c>
      <c r="AF9" s="138">
        <v>30</v>
      </c>
      <c r="AG9" s="139">
        <v>31</v>
      </c>
      <c r="AH9" s="135">
        <v>30</v>
      </c>
      <c r="AI9" s="135">
        <v>31</v>
      </c>
      <c r="AJ9" s="137">
        <v>32</v>
      </c>
      <c r="AK9" s="138">
        <v>33</v>
      </c>
      <c r="AL9" s="139">
        <v>34</v>
      </c>
      <c r="AM9" s="135">
        <v>33</v>
      </c>
      <c r="AN9" s="135">
        <v>34</v>
      </c>
      <c r="AO9" s="137">
        <v>35</v>
      </c>
      <c r="AP9" s="138">
        <v>36</v>
      </c>
      <c r="AQ9" s="139">
        <v>37</v>
      </c>
      <c r="AR9" s="135">
        <v>36</v>
      </c>
      <c r="AS9" s="135">
        <v>37</v>
      </c>
      <c r="AT9" s="137">
        <v>38</v>
      </c>
      <c r="AU9" s="138">
        <v>39</v>
      </c>
      <c r="AV9" s="139">
        <v>40</v>
      </c>
      <c r="AW9" s="135">
        <v>39</v>
      </c>
      <c r="AX9" s="135">
        <v>40</v>
      </c>
      <c r="AY9" s="135">
        <v>41</v>
      </c>
      <c r="AZ9" s="139">
        <v>42</v>
      </c>
      <c r="BA9" s="139">
        <v>43</v>
      </c>
      <c r="BB9" s="473">
        <v>44</v>
      </c>
    </row>
    <row r="10" spans="1:54" ht="19.5" customHeight="1">
      <c r="A10" s="413" t="s">
        <v>291</v>
      </c>
      <c r="B10" s="414"/>
      <c r="C10" s="415"/>
      <c r="D10" s="190" t="s">
        <v>258</v>
      </c>
      <c r="E10" s="282">
        <f>SUM(H10+K10+N10+Q10+T10+W10+X27+Z10+AE10+AJ10+AO10+AT10+AY10)</f>
        <v>9271.5999999999985</v>
      </c>
      <c r="F10" s="280">
        <f>SUM(I10+L10+O10+R10+U10+X10+AC10+AH10+AM10+AR10+AW10+AZ10)</f>
        <v>5352.9404499999991</v>
      </c>
      <c r="G10" s="293">
        <f>SUM(F10/E10*100)</f>
        <v>57.734807908020194</v>
      </c>
      <c r="H10" s="231">
        <f>SUM(H102+H158)</f>
        <v>30</v>
      </c>
      <c r="I10" s="230">
        <f>SUM(I102+I158)</f>
        <v>30</v>
      </c>
      <c r="J10" s="280">
        <f>SUM(I10/H10*100)</f>
        <v>100</v>
      </c>
      <c r="K10" s="280">
        <f>SUM(K102+K158)</f>
        <v>878.48400000000004</v>
      </c>
      <c r="L10" s="302">
        <f>SUM(L102+L158)</f>
        <v>976.58196999999996</v>
      </c>
      <c r="M10" s="280">
        <f>SUM(L10/K10*100)</f>
        <v>111.16673382782156</v>
      </c>
      <c r="N10" s="300">
        <f>SUM(N102+N158)</f>
        <v>1509.9839999999999</v>
      </c>
      <c r="O10" s="302">
        <f>SUM(O102+O158)</f>
        <v>1554.0239999999999</v>
      </c>
      <c r="P10" s="280">
        <f>SUM(O10/N10*100)</f>
        <v>102.91658719562591</v>
      </c>
      <c r="Q10" s="276">
        <f>SUM(Q102+Q158)</f>
        <v>2610.6</v>
      </c>
      <c r="R10" s="302">
        <f>SUM(R102+R158)</f>
        <v>2777.3584799999999</v>
      </c>
      <c r="S10" s="282">
        <f>SUM(R10/Q10*100)</f>
        <v>106.3877453458975</v>
      </c>
      <c r="T10" s="281">
        <f>SUM(T102+T158)</f>
        <v>1100.1759999999999</v>
      </c>
      <c r="U10" s="276">
        <f>SUM(U102+U158)</f>
        <v>14.976000000000001</v>
      </c>
      <c r="V10" s="282">
        <f>SUM(U10/T10*100)</f>
        <v>1.3612367475749336</v>
      </c>
      <c r="W10" s="282">
        <f>SUM(W102+W158)</f>
        <v>407.488</v>
      </c>
      <c r="X10" s="230">
        <f>SUM(X102+X158)</f>
        <v>0</v>
      </c>
      <c r="Y10" s="282"/>
      <c r="Z10" s="282">
        <f>SUM(Z102+Z158)</f>
        <v>579.98800000000006</v>
      </c>
      <c r="AA10" s="277"/>
      <c r="AB10" s="278"/>
      <c r="AC10" s="279">
        <f>SUM(AC102+AC158)</f>
        <v>0</v>
      </c>
      <c r="AD10" s="280"/>
      <c r="AE10" s="283">
        <f>SUM(AE102+AE158)</f>
        <v>167.488</v>
      </c>
      <c r="AF10" s="277"/>
      <c r="AG10" s="279"/>
      <c r="AH10" s="230">
        <f>SUM(AH102+AH158)</f>
        <v>0</v>
      </c>
      <c r="AI10" s="280"/>
      <c r="AJ10" s="283">
        <f>SUM(AJ102+AJ158)</f>
        <v>137.488</v>
      </c>
      <c r="AK10" s="277"/>
      <c r="AL10" s="279"/>
      <c r="AM10" s="230">
        <f>SUM(AM102+AM158)</f>
        <v>0</v>
      </c>
      <c r="AN10" s="280"/>
      <c r="AO10" s="284">
        <f>SUM(AO102+AO158)</f>
        <v>1501.8879999999999</v>
      </c>
      <c r="AP10" s="277"/>
      <c r="AQ10" s="279"/>
      <c r="AR10" s="230">
        <f>SUM(AR102+AR158)</f>
        <v>0</v>
      </c>
      <c r="AS10" s="280"/>
      <c r="AT10" s="283">
        <f>SUM(AT102+AT158)</f>
        <v>157.488</v>
      </c>
      <c r="AU10" s="277"/>
      <c r="AV10" s="279"/>
      <c r="AW10" s="230">
        <f>SUM(AW102+AW158)</f>
        <v>0</v>
      </c>
      <c r="AX10" s="280"/>
      <c r="AY10" s="283">
        <f>SUM(AY102+AY158)</f>
        <v>190.52800000000002</v>
      </c>
      <c r="AZ10" s="230">
        <f>SUM(AZ102+AZ158)</f>
        <v>0</v>
      </c>
      <c r="BA10" s="280"/>
      <c r="BB10" s="343"/>
    </row>
    <row r="11" spans="1:54" ht="30.6" customHeight="1">
      <c r="A11" s="416"/>
      <c r="B11" s="417"/>
      <c r="C11" s="417"/>
      <c r="D11" s="192" t="s">
        <v>37</v>
      </c>
      <c r="E11" s="475"/>
      <c r="F11" s="296"/>
      <c r="G11" s="294"/>
      <c r="H11" s="237"/>
      <c r="I11" s="236"/>
      <c r="J11" s="296"/>
      <c r="K11" s="236"/>
      <c r="L11" s="236"/>
      <c r="M11" s="296"/>
      <c r="N11" s="238"/>
      <c r="O11" s="236"/>
      <c r="P11" s="296"/>
      <c r="Q11" s="236"/>
      <c r="R11" s="236"/>
      <c r="S11" s="296"/>
      <c r="T11" s="241"/>
      <c r="U11" s="236"/>
      <c r="V11" s="296"/>
      <c r="W11" s="236"/>
      <c r="X11" s="236"/>
      <c r="Y11" s="296"/>
      <c r="Z11" s="236"/>
      <c r="AA11" s="239"/>
      <c r="AB11" s="243"/>
      <c r="AC11" s="240"/>
      <c r="AD11" s="296"/>
      <c r="AE11" s="241"/>
      <c r="AF11" s="239"/>
      <c r="AG11" s="240"/>
      <c r="AH11" s="236"/>
      <c r="AI11" s="296"/>
      <c r="AJ11" s="241"/>
      <c r="AK11" s="239"/>
      <c r="AL11" s="243"/>
      <c r="AM11" s="236"/>
      <c r="AN11" s="296"/>
      <c r="AO11" s="272"/>
      <c r="AP11" s="239"/>
      <c r="AQ11" s="243"/>
      <c r="AR11" s="236"/>
      <c r="AS11" s="296"/>
      <c r="AT11" s="272"/>
      <c r="AU11" s="238"/>
      <c r="AV11" s="238"/>
      <c r="AW11" s="236"/>
      <c r="AX11" s="296"/>
      <c r="AY11" s="238"/>
      <c r="AZ11" s="236"/>
      <c r="BA11" s="296"/>
      <c r="BB11" s="344"/>
    </row>
    <row r="12" spans="1:54" ht="33.6" customHeight="1">
      <c r="A12" s="416"/>
      <c r="B12" s="417"/>
      <c r="C12" s="417"/>
      <c r="D12" s="193" t="s">
        <v>2</v>
      </c>
      <c r="E12" s="475">
        <f>SUM(H12+K12+N12+Q12+T12+W12+Z12+AE12+AJ12+AO12+AT12+AY12)</f>
        <v>5171.5999999999995</v>
      </c>
      <c r="F12" s="296">
        <f>SUM(I12+L12+O12+R12+U12+X12+AC12+AH12+AM12+AR12+AW12+AZ12)</f>
        <v>2710.9394499999999</v>
      </c>
      <c r="G12" s="295">
        <f>SUM(F12/E12*100)</f>
        <v>52.419743406295929</v>
      </c>
      <c r="H12" s="245">
        <f>SUM(H104)</f>
        <v>0</v>
      </c>
      <c r="I12" s="244">
        <f>SUM(I104)</f>
        <v>0</v>
      </c>
      <c r="J12" s="297" t="e">
        <f>SUM(I12/H12*100)</f>
        <v>#DIV/0!</v>
      </c>
      <c r="K12" s="245">
        <f>SUM(K104)</f>
        <v>717.5</v>
      </c>
      <c r="L12" s="244">
        <f>SUM(L104)</f>
        <v>867.51496999999995</v>
      </c>
      <c r="M12" s="292">
        <f>SUM(L12/K12*100)</f>
        <v>120.90800975609754</v>
      </c>
      <c r="N12" s="245">
        <f>SUM(N104)</f>
        <v>0</v>
      </c>
      <c r="O12" s="244">
        <f>SUM(O104)</f>
        <v>0</v>
      </c>
      <c r="P12" s="292"/>
      <c r="Q12" s="245">
        <f>SUM(Q104)</f>
        <v>2161.6</v>
      </c>
      <c r="R12" s="244">
        <f>SUM(R104)</f>
        <v>1843.4244799999999</v>
      </c>
      <c r="S12" s="292">
        <f>SUM(R12/Q12*100)</f>
        <v>85.280555144337526</v>
      </c>
      <c r="T12" s="245">
        <f>SUM(T104)</f>
        <v>350.2</v>
      </c>
      <c r="U12" s="244">
        <f>SUM(U104)</f>
        <v>0</v>
      </c>
      <c r="V12" s="292">
        <f>SUM(U12/T12*100)</f>
        <v>0</v>
      </c>
      <c r="W12" s="245">
        <f>SUM(W104)</f>
        <v>0</v>
      </c>
      <c r="X12" s="244">
        <f>SUM(X104)</f>
        <v>0</v>
      </c>
      <c r="Y12" s="292"/>
      <c r="Z12" s="245">
        <f>SUM(Z104)</f>
        <v>372.5</v>
      </c>
      <c r="AA12" s="247"/>
      <c r="AB12" s="249"/>
      <c r="AC12" s="244">
        <f>SUM(AC104)</f>
        <v>0</v>
      </c>
      <c r="AD12" s="292"/>
      <c r="AE12" s="245">
        <f>SUM(AE104)</f>
        <v>0</v>
      </c>
      <c r="AF12" s="247"/>
      <c r="AG12" s="248"/>
      <c r="AH12" s="244">
        <f>SUM(AH104)</f>
        <v>0</v>
      </c>
      <c r="AI12" s="292"/>
      <c r="AJ12" s="245">
        <f>SUM(AJ104)</f>
        <v>0</v>
      </c>
      <c r="AK12" s="247"/>
      <c r="AL12" s="249"/>
      <c r="AM12" s="244">
        <f>SUM(AM104)</f>
        <v>0</v>
      </c>
      <c r="AN12" s="292"/>
      <c r="AO12" s="285">
        <f>SUM(AO104)</f>
        <v>1354.3999999999999</v>
      </c>
      <c r="AP12" s="247"/>
      <c r="AQ12" s="249"/>
      <c r="AR12" s="244">
        <f>SUM(AR104)</f>
        <v>0</v>
      </c>
      <c r="AS12" s="292"/>
      <c r="AT12" s="245">
        <f>SUM(AT104)</f>
        <v>100</v>
      </c>
      <c r="AU12" s="247"/>
      <c r="AV12" s="247"/>
      <c r="AW12" s="244">
        <f>SUM(AW104)</f>
        <v>0</v>
      </c>
      <c r="AX12" s="292"/>
      <c r="AY12" s="245">
        <f>SUM(AY104)</f>
        <v>115.4</v>
      </c>
      <c r="AZ12" s="244">
        <f>SUM(AZ104)</f>
        <v>0</v>
      </c>
      <c r="BA12" s="292"/>
      <c r="BB12" s="344"/>
    </row>
    <row r="13" spans="1:54" ht="15.6">
      <c r="A13" s="416"/>
      <c r="B13" s="417"/>
      <c r="C13" s="417"/>
      <c r="D13" s="191" t="s">
        <v>43</v>
      </c>
      <c r="E13" s="476">
        <f>SUM(H13+K13+N13+Q13+T13+W13+Z13+AE13+AJ13+AO13+AT13+AY13)</f>
        <v>4099.9999999999991</v>
      </c>
      <c r="F13" s="466">
        <f>SUM(I13+L13+O13+R13+U13+X13+AC13+AH13+AM13+AR13+AW13+AZ13)</f>
        <v>2642.0009999999997</v>
      </c>
      <c r="G13" s="295">
        <f>SUM(F13/E13*100)</f>
        <v>64.439048780487823</v>
      </c>
      <c r="H13" s="256">
        <f>SUM(H105+H161)</f>
        <v>30</v>
      </c>
      <c r="I13" s="244">
        <f>SUM(I105+I161)</f>
        <v>30</v>
      </c>
      <c r="J13" s="292">
        <f>SUM(I13/H13*100)</f>
        <v>100</v>
      </c>
      <c r="K13" s="256">
        <f>SUM(K105+K161)</f>
        <v>160.98400000000001</v>
      </c>
      <c r="L13" s="244">
        <f>SUM(L105+L161)</f>
        <v>109.06699999999999</v>
      </c>
      <c r="M13" s="292">
        <f>SUM(L13/K13*100)</f>
        <v>67.750211201113146</v>
      </c>
      <c r="N13" s="256">
        <f>SUM(N105+N161)</f>
        <v>1509.9839999999999</v>
      </c>
      <c r="O13" s="244">
        <f>SUM(O105+O161)</f>
        <v>1554.0239999999999</v>
      </c>
      <c r="P13" s="286">
        <f>SUM(O13/N13*100)</f>
        <v>102.91658719562591</v>
      </c>
      <c r="Q13" s="256">
        <f>SUM(Q105+Q161)</f>
        <v>449</v>
      </c>
      <c r="R13" s="291">
        <f>SUM(R105+R161)</f>
        <v>933.93399999999997</v>
      </c>
      <c r="S13" s="286">
        <f>SUM(R13/Q13*100)</f>
        <v>208.00311804008908</v>
      </c>
      <c r="T13" s="256">
        <f>SUM(T105+T161)</f>
        <v>749.976</v>
      </c>
      <c r="U13" s="244">
        <f>SUM(U105+U161)</f>
        <v>14.976000000000001</v>
      </c>
      <c r="V13" s="286">
        <f>SUM(U13/T13*100)</f>
        <v>1.9968638996447887</v>
      </c>
      <c r="W13" s="256">
        <f>SUM(W105+W161)</f>
        <v>407.488</v>
      </c>
      <c r="X13" s="244">
        <f>SUM(X105+X161)</f>
        <v>0</v>
      </c>
      <c r="Y13" s="286"/>
      <c r="Z13" s="256">
        <f>SUM(Z105+Z161)</f>
        <v>207.488</v>
      </c>
      <c r="AA13" s="252"/>
      <c r="AB13" s="274"/>
      <c r="AC13" s="244">
        <f>SUM(AC105+AC161)</f>
        <v>0</v>
      </c>
      <c r="AD13" s="286"/>
      <c r="AE13" s="256">
        <f>SUM(AE105+AE161)</f>
        <v>167.488</v>
      </c>
      <c r="AF13" s="252"/>
      <c r="AG13" s="253"/>
      <c r="AH13" s="244">
        <f>SUM(AH105+AH161)</f>
        <v>0</v>
      </c>
      <c r="AI13" s="286"/>
      <c r="AJ13" s="256">
        <f>SUM(AJ105+AJ161)</f>
        <v>137.488</v>
      </c>
      <c r="AK13" s="252"/>
      <c r="AL13" s="274"/>
      <c r="AM13" s="244">
        <f>SUM(AM105+AM161)</f>
        <v>0</v>
      </c>
      <c r="AN13" s="286"/>
      <c r="AO13" s="298">
        <f>SUM(AO105+AO161)</f>
        <v>147.488</v>
      </c>
      <c r="AP13" s="252"/>
      <c r="AQ13" s="274"/>
      <c r="AR13" s="244">
        <f>SUM(AR105+AR161)</f>
        <v>0</v>
      </c>
      <c r="AS13" s="286"/>
      <c r="AT13" s="256">
        <f>SUM(AT105+AT161)</f>
        <v>57.488</v>
      </c>
      <c r="AU13" s="251"/>
      <c r="AV13" s="251"/>
      <c r="AW13" s="244">
        <f>SUM(AW105+AW161)</f>
        <v>0</v>
      </c>
      <c r="AX13" s="286"/>
      <c r="AY13" s="256">
        <f>SUM(AY105+AY161)</f>
        <v>75.128</v>
      </c>
      <c r="AZ13" s="244">
        <f>SUM(AZ105+AZ161)</f>
        <v>0</v>
      </c>
      <c r="BA13" s="286"/>
      <c r="BB13" s="344"/>
    </row>
    <row r="14" spans="1:54" ht="22.2" customHeight="1">
      <c r="A14" s="416"/>
      <c r="B14" s="417"/>
      <c r="C14" s="418"/>
      <c r="D14" s="220" t="s">
        <v>344</v>
      </c>
      <c r="E14" s="296">
        <f>SUM(N14)</f>
        <v>1044.2056</v>
      </c>
      <c r="F14" s="296">
        <f>SUM(O14)</f>
        <v>1044.2056</v>
      </c>
      <c r="G14" s="295">
        <f t="shared" ref="G14:G35" si="0">SUM(F14/E14*100)</f>
        <v>100</v>
      </c>
      <c r="H14" s="250"/>
      <c r="I14" s="229"/>
      <c r="J14" s="286"/>
      <c r="K14" s="229"/>
      <c r="L14" s="229"/>
      <c r="M14" s="290"/>
      <c r="N14" s="251">
        <f>SUM(N106)</f>
        <v>1044.2056</v>
      </c>
      <c r="O14" s="229">
        <f>SUM(O106)</f>
        <v>1044.2056</v>
      </c>
      <c r="P14" s="229"/>
      <c r="Q14" s="229"/>
      <c r="R14" s="229"/>
      <c r="S14" s="229"/>
      <c r="T14" s="257"/>
      <c r="U14" s="229"/>
      <c r="V14" s="229"/>
      <c r="W14" s="229"/>
      <c r="X14" s="229"/>
      <c r="Y14" s="229"/>
      <c r="Z14" s="229"/>
      <c r="AA14" s="252"/>
      <c r="AB14" s="274"/>
      <c r="AC14" s="253"/>
      <c r="AD14" s="229"/>
      <c r="AE14" s="257"/>
      <c r="AF14" s="252"/>
      <c r="AG14" s="253"/>
      <c r="AH14" s="229"/>
      <c r="AI14" s="229"/>
      <c r="AJ14" s="257"/>
      <c r="AK14" s="252"/>
      <c r="AL14" s="274"/>
      <c r="AM14" s="229"/>
      <c r="AN14" s="229"/>
      <c r="AO14" s="275"/>
      <c r="AP14" s="252"/>
      <c r="AQ14" s="274"/>
      <c r="AR14" s="229"/>
      <c r="AS14" s="229"/>
      <c r="AT14" s="275"/>
      <c r="AU14" s="251"/>
      <c r="AV14" s="251"/>
      <c r="AW14" s="229"/>
      <c r="AX14" s="229"/>
      <c r="AY14" s="251"/>
      <c r="AZ14" s="229"/>
      <c r="BA14" s="229"/>
      <c r="BB14" s="344"/>
    </row>
    <row r="15" spans="1:54" ht="18.600000000000001" hidden="1" customHeight="1">
      <c r="A15" s="345" t="s">
        <v>289</v>
      </c>
      <c r="B15" s="346"/>
      <c r="C15" s="347"/>
      <c r="D15" s="216" t="s">
        <v>41</v>
      </c>
      <c r="E15" s="228"/>
      <c r="F15" s="228"/>
      <c r="G15" s="295" t="e">
        <f t="shared" si="0"/>
        <v>#DIV/0!</v>
      </c>
      <c r="H15" s="259"/>
      <c r="I15" s="226"/>
      <c r="J15" s="226"/>
      <c r="K15" s="226"/>
      <c r="L15" s="254"/>
      <c r="M15" s="226"/>
      <c r="N15" s="226"/>
      <c r="O15" s="226"/>
      <c r="P15" s="226"/>
      <c r="Q15" s="226"/>
      <c r="R15" s="226"/>
      <c r="S15" s="226"/>
      <c r="T15" s="226"/>
      <c r="U15" s="226"/>
      <c r="V15" s="226"/>
      <c r="W15" s="226"/>
      <c r="X15" s="226"/>
      <c r="Y15" s="226"/>
      <c r="Z15" s="226"/>
      <c r="AA15" s="261"/>
      <c r="AB15" s="270"/>
      <c r="AC15" s="262"/>
      <c r="AD15" s="226"/>
      <c r="AE15" s="254"/>
      <c r="AF15" s="261"/>
      <c r="AG15" s="262"/>
      <c r="AH15" s="226"/>
      <c r="AI15" s="226"/>
      <c r="AJ15" s="254"/>
      <c r="AK15" s="261"/>
      <c r="AL15" s="270"/>
      <c r="AM15" s="226"/>
      <c r="AN15" s="226"/>
      <c r="AO15" s="271"/>
      <c r="AP15" s="261"/>
      <c r="AQ15" s="270"/>
      <c r="AR15" s="226"/>
      <c r="AS15" s="226"/>
      <c r="AT15" s="271"/>
      <c r="AU15" s="260"/>
      <c r="AV15" s="260"/>
      <c r="AW15" s="226"/>
      <c r="AX15" s="226"/>
      <c r="AY15" s="270"/>
      <c r="AZ15" s="226"/>
      <c r="BA15" s="226"/>
      <c r="BB15" s="352"/>
    </row>
    <row r="16" spans="1:54" ht="31.2" hidden="1">
      <c r="A16" s="348"/>
      <c r="B16" s="349"/>
      <c r="C16" s="350"/>
      <c r="D16" s="217" t="s">
        <v>37</v>
      </c>
      <c r="E16" s="477"/>
      <c r="F16" s="467"/>
      <c r="G16" s="295" t="e">
        <f t="shared" si="0"/>
        <v>#DIV/0!</v>
      </c>
      <c r="H16" s="237"/>
      <c r="I16" s="236"/>
      <c r="J16" s="236"/>
      <c r="K16" s="236"/>
      <c r="L16" s="241"/>
      <c r="M16" s="236"/>
      <c r="N16" s="236"/>
      <c r="O16" s="236"/>
      <c r="P16" s="236"/>
      <c r="Q16" s="236"/>
      <c r="R16" s="236"/>
      <c r="S16" s="236"/>
      <c r="T16" s="236"/>
      <c r="U16" s="236"/>
      <c r="V16" s="236"/>
      <c r="W16" s="236"/>
      <c r="X16" s="236"/>
      <c r="Y16" s="236"/>
      <c r="Z16" s="236"/>
      <c r="AA16" s="239"/>
      <c r="AB16" s="243"/>
      <c r="AC16" s="240"/>
      <c r="AD16" s="236"/>
      <c r="AE16" s="241"/>
      <c r="AF16" s="239"/>
      <c r="AG16" s="240"/>
      <c r="AH16" s="236"/>
      <c r="AI16" s="236"/>
      <c r="AJ16" s="241"/>
      <c r="AK16" s="239"/>
      <c r="AL16" s="243"/>
      <c r="AM16" s="236"/>
      <c r="AN16" s="236"/>
      <c r="AO16" s="272"/>
      <c r="AP16" s="239"/>
      <c r="AQ16" s="243"/>
      <c r="AR16" s="236"/>
      <c r="AS16" s="236"/>
      <c r="AT16" s="272"/>
      <c r="AU16" s="238"/>
      <c r="AV16" s="238"/>
      <c r="AW16" s="236"/>
      <c r="AX16" s="236"/>
      <c r="AY16" s="243"/>
      <c r="AZ16" s="236"/>
      <c r="BA16" s="236"/>
      <c r="BB16" s="353"/>
    </row>
    <row r="17" spans="1:54" ht="33.6" hidden="1" customHeight="1">
      <c r="A17" s="348"/>
      <c r="B17" s="349"/>
      <c r="C17" s="350"/>
      <c r="D17" s="218" t="s">
        <v>2</v>
      </c>
      <c r="E17" s="478"/>
      <c r="F17" s="286"/>
      <c r="G17" s="295" t="e">
        <f t="shared" si="0"/>
        <v>#DIV/0!</v>
      </c>
      <c r="H17" s="245"/>
      <c r="I17" s="244"/>
      <c r="J17" s="244"/>
      <c r="K17" s="244"/>
      <c r="L17" s="255"/>
      <c r="M17" s="244"/>
      <c r="N17" s="244"/>
      <c r="O17" s="244"/>
      <c r="P17" s="244"/>
      <c r="Q17" s="244"/>
      <c r="R17" s="244"/>
      <c r="S17" s="244"/>
      <c r="T17" s="244"/>
      <c r="U17" s="244"/>
      <c r="V17" s="244"/>
      <c r="W17" s="244"/>
      <c r="X17" s="244"/>
      <c r="Y17" s="244"/>
      <c r="Z17" s="244"/>
      <c r="AA17" s="247"/>
      <c r="AB17" s="249"/>
      <c r="AC17" s="248"/>
      <c r="AD17" s="244"/>
      <c r="AE17" s="255"/>
      <c r="AF17" s="247"/>
      <c r="AG17" s="248"/>
      <c r="AH17" s="244"/>
      <c r="AI17" s="244"/>
      <c r="AJ17" s="255"/>
      <c r="AK17" s="247"/>
      <c r="AL17" s="249"/>
      <c r="AM17" s="244"/>
      <c r="AN17" s="244"/>
      <c r="AO17" s="273"/>
      <c r="AP17" s="247"/>
      <c r="AQ17" s="249"/>
      <c r="AR17" s="244"/>
      <c r="AS17" s="244"/>
      <c r="AT17" s="273"/>
      <c r="AU17" s="247"/>
      <c r="AV17" s="247"/>
      <c r="AW17" s="244"/>
      <c r="AX17" s="244"/>
      <c r="AY17" s="249"/>
      <c r="AZ17" s="244"/>
      <c r="BA17" s="244"/>
      <c r="BB17" s="353"/>
    </row>
    <row r="18" spans="1:54" ht="15.6" hidden="1">
      <c r="A18" s="348"/>
      <c r="B18" s="349"/>
      <c r="C18" s="350"/>
      <c r="D18" s="219" t="s">
        <v>43</v>
      </c>
      <c r="E18" s="478"/>
      <c r="F18" s="286"/>
      <c r="G18" s="295" t="e">
        <f t="shared" si="0"/>
        <v>#DIV/0!</v>
      </c>
      <c r="H18" s="250"/>
      <c r="I18" s="229"/>
      <c r="J18" s="229"/>
      <c r="K18" s="229"/>
      <c r="L18" s="257"/>
      <c r="M18" s="229"/>
      <c r="N18" s="229"/>
      <c r="O18" s="229"/>
      <c r="P18" s="229"/>
      <c r="Q18" s="229"/>
      <c r="R18" s="229"/>
      <c r="S18" s="229"/>
      <c r="T18" s="229"/>
      <c r="U18" s="229"/>
      <c r="V18" s="229"/>
      <c r="W18" s="229"/>
      <c r="X18" s="229"/>
      <c r="Y18" s="229"/>
      <c r="Z18" s="229"/>
      <c r="AA18" s="252"/>
      <c r="AB18" s="274"/>
      <c r="AC18" s="253"/>
      <c r="AD18" s="229"/>
      <c r="AE18" s="257"/>
      <c r="AF18" s="252"/>
      <c r="AG18" s="253"/>
      <c r="AH18" s="229"/>
      <c r="AI18" s="229"/>
      <c r="AJ18" s="257"/>
      <c r="AK18" s="252"/>
      <c r="AL18" s="274"/>
      <c r="AM18" s="229"/>
      <c r="AN18" s="229"/>
      <c r="AO18" s="275"/>
      <c r="AP18" s="252"/>
      <c r="AQ18" s="274"/>
      <c r="AR18" s="229"/>
      <c r="AS18" s="229"/>
      <c r="AT18" s="275"/>
      <c r="AU18" s="251"/>
      <c r="AV18" s="251"/>
      <c r="AW18" s="229"/>
      <c r="AX18" s="229"/>
      <c r="AY18" s="274"/>
      <c r="AZ18" s="229"/>
      <c r="BA18" s="229"/>
      <c r="BB18" s="353"/>
    </row>
    <row r="19" spans="1:54" ht="43.8" hidden="1" customHeight="1">
      <c r="A19" s="348"/>
      <c r="B19" s="351"/>
      <c r="C19" s="350"/>
      <c r="D19" s="220" t="s">
        <v>344</v>
      </c>
      <c r="E19" s="478"/>
      <c r="F19" s="286"/>
      <c r="G19" s="295" t="e">
        <f t="shared" si="0"/>
        <v>#DIV/0!</v>
      </c>
      <c r="H19" s="250"/>
      <c r="I19" s="229"/>
      <c r="J19" s="229"/>
      <c r="K19" s="229"/>
      <c r="L19" s="257"/>
      <c r="M19" s="229"/>
      <c r="N19" s="229"/>
      <c r="O19" s="229"/>
      <c r="P19" s="229"/>
      <c r="Q19" s="229"/>
      <c r="R19" s="229"/>
      <c r="S19" s="229"/>
      <c r="T19" s="229"/>
      <c r="U19" s="229"/>
      <c r="V19" s="229"/>
      <c r="W19" s="229"/>
      <c r="X19" s="229"/>
      <c r="Y19" s="229"/>
      <c r="Z19" s="229"/>
      <c r="AA19" s="252"/>
      <c r="AB19" s="274"/>
      <c r="AC19" s="253"/>
      <c r="AD19" s="229"/>
      <c r="AE19" s="257"/>
      <c r="AF19" s="252"/>
      <c r="AG19" s="253"/>
      <c r="AH19" s="229"/>
      <c r="AI19" s="229"/>
      <c r="AJ19" s="257"/>
      <c r="AK19" s="252"/>
      <c r="AL19" s="274"/>
      <c r="AM19" s="229"/>
      <c r="AN19" s="229"/>
      <c r="AO19" s="275"/>
      <c r="AP19" s="252"/>
      <c r="AQ19" s="274"/>
      <c r="AR19" s="229"/>
      <c r="AS19" s="229"/>
      <c r="AT19" s="275"/>
      <c r="AU19" s="251"/>
      <c r="AV19" s="251"/>
      <c r="AW19" s="229"/>
      <c r="AX19" s="229"/>
      <c r="AY19" s="251"/>
      <c r="AZ19" s="229"/>
      <c r="BA19" s="229"/>
      <c r="BB19" s="353"/>
    </row>
    <row r="20" spans="1:54" ht="1.2" hidden="1" customHeight="1">
      <c r="A20" s="377" t="s">
        <v>36</v>
      </c>
      <c r="B20" s="378"/>
      <c r="C20" s="379"/>
      <c r="D20" s="221"/>
      <c r="E20" s="478"/>
      <c r="F20" s="286"/>
      <c r="G20" s="295" t="e">
        <f t="shared" si="0"/>
        <v>#DIV/0!</v>
      </c>
      <c r="H20" s="250"/>
      <c r="I20" s="229"/>
      <c r="J20" s="229"/>
      <c r="K20" s="229"/>
      <c r="L20" s="257"/>
      <c r="M20" s="229"/>
      <c r="N20" s="229"/>
      <c r="O20" s="229"/>
      <c r="P20" s="229"/>
      <c r="Q20" s="229"/>
      <c r="R20" s="229"/>
      <c r="S20" s="229"/>
      <c r="T20" s="229"/>
      <c r="U20" s="229"/>
      <c r="V20" s="229"/>
      <c r="W20" s="229"/>
      <c r="X20" s="229"/>
      <c r="Y20" s="229"/>
      <c r="Z20" s="229"/>
      <c r="AA20" s="252"/>
      <c r="AB20" s="274"/>
      <c r="AC20" s="253"/>
      <c r="AD20" s="229"/>
      <c r="AE20" s="257"/>
      <c r="AF20" s="252"/>
      <c r="AG20" s="253"/>
      <c r="AH20" s="229"/>
      <c r="AI20" s="229"/>
      <c r="AJ20" s="257"/>
      <c r="AK20" s="252"/>
      <c r="AL20" s="274"/>
      <c r="AM20" s="229"/>
      <c r="AN20" s="229"/>
      <c r="AO20" s="275"/>
      <c r="AP20" s="252"/>
      <c r="AQ20" s="274"/>
      <c r="AR20" s="229"/>
      <c r="AS20" s="229"/>
      <c r="AT20" s="275"/>
      <c r="AU20" s="251"/>
      <c r="AV20" s="251"/>
      <c r="AW20" s="229"/>
      <c r="AX20" s="229"/>
      <c r="AY20" s="251"/>
      <c r="AZ20" s="229"/>
      <c r="BA20" s="229"/>
      <c r="BB20" s="353"/>
    </row>
    <row r="21" spans="1:54" ht="28.2" hidden="1" customHeight="1">
      <c r="A21" s="361" t="s">
        <v>290</v>
      </c>
      <c r="B21" s="361"/>
      <c r="C21" s="362"/>
      <c r="D21" s="216" t="s">
        <v>41</v>
      </c>
      <c r="E21" s="478"/>
      <c r="F21" s="286"/>
      <c r="G21" s="295" t="e">
        <f t="shared" si="0"/>
        <v>#DIV/0!</v>
      </c>
      <c r="H21" s="250"/>
      <c r="I21" s="229"/>
      <c r="J21" s="229"/>
      <c r="K21" s="229"/>
      <c r="L21" s="257"/>
      <c r="M21" s="229"/>
      <c r="N21" s="229"/>
      <c r="O21" s="229"/>
      <c r="P21" s="229"/>
      <c r="Q21" s="229"/>
      <c r="R21" s="229"/>
      <c r="S21" s="229"/>
      <c r="T21" s="229"/>
      <c r="U21" s="229"/>
      <c r="V21" s="229"/>
      <c r="W21" s="229"/>
      <c r="X21" s="229"/>
      <c r="Y21" s="229"/>
      <c r="Z21" s="229"/>
      <c r="AA21" s="252"/>
      <c r="AB21" s="274"/>
      <c r="AC21" s="253"/>
      <c r="AD21" s="229"/>
      <c r="AE21" s="257"/>
      <c r="AF21" s="252"/>
      <c r="AG21" s="253"/>
      <c r="AH21" s="229"/>
      <c r="AI21" s="229"/>
      <c r="AJ21" s="257"/>
      <c r="AK21" s="252"/>
      <c r="AL21" s="274"/>
      <c r="AM21" s="229"/>
      <c r="AN21" s="229"/>
      <c r="AO21" s="275"/>
      <c r="AP21" s="252"/>
      <c r="AQ21" s="274"/>
      <c r="AR21" s="229"/>
      <c r="AS21" s="229"/>
      <c r="AT21" s="275"/>
      <c r="AU21" s="251"/>
      <c r="AV21" s="251"/>
      <c r="AW21" s="229"/>
      <c r="AX21" s="229"/>
      <c r="AY21" s="251"/>
      <c r="AZ21" s="229"/>
      <c r="BA21" s="229"/>
      <c r="BB21" s="353"/>
    </row>
    <row r="22" spans="1:54" ht="34.799999999999997" hidden="1" customHeight="1">
      <c r="A22" s="364"/>
      <c r="B22" s="364"/>
      <c r="C22" s="365"/>
      <c r="D22" s="217" t="s">
        <v>37</v>
      </c>
      <c r="E22" s="478"/>
      <c r="F22" s="286"/>
      <c r="G22" s="295" t="e">
        <f t="shared" si="0"/>
        <v>#DIV/0!</v>
      </c>
      <c r="H22" s="250"/>
      <c r="I22" s="229"/>
      <c r="J22" s="229"/>
      <c r="K22" s="229"/>
      <c r="L22" s="257"/>
      <c r="M22" s="229"/>
      <c r="N22" s="229"/>
      <c r="O22" s="229"/>
      <c r="P22" s="229"/>
      <c r="Q22" s="229"/>
      <c r="R22" s="229"/>
      <c r="S22" s="229"/>
      <c r="T22" s="229"/>
      <c r="U22" s="229"/>
      <c r="V22" s="229"/>
      <c r="W22" s="229"/>
      <c r="X22" s="229"/>
      <c r="Y22" s="229"/>
      <c r="Z22" s="229"/>
      <c r="AA22" s="252"/>
      <c r="AB22" s="274"/>
      <c r="AC22" s="253"/>
      <c r="AD22" s="229"/>
      <c r="AE22" s="257"/>
      <c r="AF22" s="252"/>
      <c r="AG22" s="253"/>
      <c r="AH22" s="229"/>
      <c r="AI22" s="229"/>
      <c r="AJ22" s="257"/>
      <c r="AK22" s="252"/>
      <c r="AL22" s="274"/>
      <c r="AM22" s="229"/>
      <c r="AN22" s="229"/>
      <c r="AO22" s="275"/>
      <c r="AP22" s="252"/>
      <c r="AQ22" s="274"/>
      <c r="AR22" s="229"/>
      <c r="AS22" s="229"/>
      <c r="AT22" s="275"/>
      <c r="AU22" s="251"/>
      <c r="AV22" s="251"/>
      <c r="AW22" s="229"/>
      <c r="AX22" s="229"/>
      <c r="AY22" s="251"/>
      <c r="AZ22" s="229"/>
      <c r="BA22" s="229"/>
      <c r="BB22" s="353"/>
    </row>
    <row r="23" spans="1:54" ht="34.799999999999997" hidden="1" customHeight="1">
      <c r="A23" s="364"/>
      <c r="B23" s="364"/>
      <c r="C23" s="365"/>
      <c r="D23" s="218" t="s">
        <v>2</v>
      </c>
      <c r="E23" s="478"/>
      <c r="F23" s="286"/>
      <c r="G23" s="295" t="e">
        <f t="shared" si="0"/>
        <v>#DIV/0!</v>
      </c>
      <c r="H23" s="250"/>
      <c r="I23" s="229"/>
      <c r="J23" s="229"/>
      <c r="K23" s="229"/>
      <c r="L23" s="257"/>
      <c r="M23" s="229"/>
      <c r="N23" s="229"/>
      <c r="O23" s="229"/>
      <c r="P23" s="229"/>
      <c r="Q23" s="229"/>
      <c r="R23" s="229"/>
      <c r="S23" s="229"/>
      <c r="T23" s="229"/>
      <c r="U23" s="229"/>
      <c r="V23" s="229"/>
      <c r="W23" s="229"/>
      <c r="X23" s="229"/>
      <c r="Y23" s="229"/>
      <c r="Z23" s="229"/>
      <c r="AA23" s="252"/>
      <c r="AB23" s="274"/>
      <c r="AC23" s="253"/>
      <c r="AD23" s="229"/>
      <c r="AE23" s="257"/>
      <c r="AF23" s="252"/>
      <c r="AG23" s="253"/>
      <c r="AH23" s="229"/>
      <c r="AI23" s="229"/>
      <c r="AJ23" s="257"/>
      <c r="AK23" s="252"/>
      <c r="AL23" s="274"/>
      <c r="AM23" s="229"/>
      <c r="AN23" s="229"/>
      <c r="AO23" s="275"/>
      <c r="AP23" s="252"/>
      <c r="AQ23" s="274"/>
      <c r="AR23" s="229"/>
      <c r="AS23" s="229"/>
      <c r="AT23" s="275"/>
      <c r="AU23" s="251"/>
      <c r="AV23" s="251"/>
      <c r="AW23" s="229"/>
      <c r="AX23" s="229"/>
      <c r="AY23" s="251"/>
      <c r="AZ23" s="229"/>
      <c r="BA23" s="229"/>
      <c r="BB23" s="353"/>
    </row>
    <row r="24" spans="1:54" ht="18.600000000000001" hidden="1" customHeight="1">
      <c r="A24" s="364"/>
      <c r="B24" s="364"/>
      <c r="C24" s="365"/>
      <c r="D24" s="219" t="s">
        <v>43</v>
      </c>
      <c r="E24" s="478"/>
      <c r="F24" s="286"/>
      <c r="G24" s="295" t="e">
        <f t="shared" si="0"/>
        <v>#DIV/0!</v>
      </c>
      <c r="H24" s="250"/>
      <c r="I24" s="229"/>
      <c r="J24" s="229"/>
      <c r="K24" s="229"/>
      <c r="L24" s="257"/>
      <c r="M24" s="229"/>
      <c r="N24" s="229"/>
      <c r="O24" s="229"/>
      <c r="P24" s="229"/>
      <c r="Q24" s="229"/>
      <c r="R24" s="229"/>
      <c r="S24" s="229"/>
      <c r="T24" s="229"/>
      <c r="U24" s="229"/>
      <c r="V24" s="229"/>
      <c r="W24" s="229"/>
      <c r="X24" s="229"/>
      <c r="Y24" s="229"/>
      <c r="Z24" s="229"/>
      <c r="AA24" s="252"/>
      <c r="AB24" s="274"/>
      <c r="AC24" s="253"/>
      <c r="AD24" s="229"/>
      <c r="AE24" s="257"/>
      <c r="AF24" s="252"/>
      <c r="AG24" s="253"/>
      <c r="AH24" s="229"/>
      <c r="AI24" s="229"/>
      <c r="AJ24" s="257"/>
      <c r="AK24" s="252"/>
      <c r="AL24" s="274"/>
      <c r="AM24" s="229"/>
      <c r="AN24" s="229"/>
      <c r="AO24" s="275"/>
      <c r="AP24" s="252"/>
      <c r="AQ24" s="274"/>
      <c r="AR24" s="229"/>
      <c r="AS24" s="229"/>
      <c r="AT24" s="275"/>
      <c r="AU24" s="251"/>
      <c r="AV24" s="251"/>
      <c r="AW24" s="229"/>
      <c r="AX24" s="229"/>
      <c r="AY24" s="251"/>
      <c r="AZ24" s="229"/>
      <c r="BA24" s="229"/>
      <c r="BB24" s="353"/>
    </row>
    <row r="25" spans="1:54" ht="48.6" hidden="1" customHeight="1">
      <c r="A25" s="367"/>
      <c r="B25" s="367"/>
      <c r="C25" s="368"/>
      <c r="D25" s="220" t="s">
        <v>344</v>
      </c>
      <c r="E25" s="478"/>
      <c r="F25" s="286"/>
      <c r="G25" s="295" t="e">
        <f t="shared" si="0"/>
        <v>#DIV/0!</v>
      </c>
      <c r="H25" s="250"/>
      <c r="I25" s="229"/>
      <c r="J25" s="229"/>
      <c r="K25" s="229"/>
      <c r="L25" s="257"/>
      <c r="M25" s="229"/>
      <c r="N25" s="229"/>
      <c r="O25" s="229"/>
      <c r="P25" s="229"/>
      <c r="Q25" s="229"/>
      <c r="R25" s="229"/>
      <c r="S25" s="229"/>
      <c r="T25" s="229"/>
      <c r="U25" s="229"/>
      <c r="V25" s="229"/>
      <c r="W25" s="229"/>
      <c r="X25" s="229"/>
      <c r="Y25" s="229"/>
      <c r="Z25" s="229"/>
      <c r="AA25" s="252"/>
      <c r="AB25" s="274"/>
      <c r="AC25" s="253"/>
      <c r="AD25" s="229"/>
      <c r="AE25" s="257"/>
      <c r="AF25" s="252"/>
      <c r="AG25" s="253"/>
      <c r="AH25" s="229"/>
      <c r="AI25" s="229"/>
      <c r="AJ25" s="257"/>
      <c r="AK25" s="252"/>
      <c r="AL25" s="274"/>
      <c r="AM25" s="229"/>
      <c r="AN25" s="229"/>
      <c r="AO25" s="275"/>
      <c r="AP25" s="252"/>
      <c r="AQ25" s="274"/>
      <c r="AR25" s="229"/>
      <c r="AS25" s="229"/>
      <c r="AT25" s="275"/>
      <c r="AU25" s="251"/>
      <c r="AV25" s="251"/>
      <c r="AW25" s="229"/>
      <c r="AX25" s="229"/>
      <c r="AY25" s="251"/>
      <c r="AZ25" s="229"/>
      <c r="BA25" s="229"/>
      <c r="BB25" s="353"/>
    </row>
    <row r="26" spans="1:54" ht="19.2" hidden="1" customHeight="1">
      <c r="A26" s="361" t="s">
        <v>292</v>
      </c>
      <c r="B26" s="409"/>
      <c r="C26" s="410"/>
      <c r="D26" s="216" t="s">
        <v>41</v>
      </c>
      <c r="E26" s="478"/>
      <c r="F26" s="286"/>
      <c r="G26" s="295" t="e">
        <f t="shared" si="0"/>
        <v>#DIV/0!</v>
      </c>
      <c r="H26" s="250"/>
      <c r="I26" s="229"/>
      <c r="J26" s="229"/>
      <c r="K26" s="229"/>
      <c r="L26" s="257"/>
      <c r="M26" s="229"/>
      <c r="N26" s="229"/>
      <c r="O26" s="229"/>
      <c r="P26" s="229"/>
      <c r="Q26" s="229"/>
      <c r="R26" s="229"/>
      <c r="S26" s="229"/>
      <c r="T26" s="229"/>
      <c r="U26" s="229"/>
      <c r="V26" s="229"/>
      <c r="W26" s="229"/>
      <c r="X26" s="229"/>
      <c r="Y26" s="229"/>
      <c r="Z26" s="229"/>
      <c r="AA26" s="252"/>
      <c r="AB26" s="274"/>
      <c r="AC26" s="253"/>
      <c r="AD26" s="229"/>
      <c r="AE26" s="257"/>
      <c r="AF26" s="252"/>
      <c r="AG26" s="253"/>
      <c r="AH26" s="229"/>
      <c r="AI26" s="229"/>
      <c r="AJ26" s="257"/>
      <c r="AK26" s="252"/>
      <c r="AL26" s="274"/>
      <c r="AM26" s="229"/>
      <c r="AN26" s="229"/>
      <c r="AO26" s="275"/>
      <c r="AP26" s="252"/>
      <c r="AQ26" s="274"/>
      <c r="AR26" s="229"/>
      <c r="AS26" s="229"/>
      <c r="AT26" s="275"/>
      <c r="AU26" s="251"/>
      <c r="AV26" s="251"/>
      <c r="AW26" s="229"/>
      <c r="AX26" s="229"/>
      <c r="AY26" s="251"/>
      <c r="AZ26" s="229"/>
      <c r="BA26" s="229"/>
      <c r="BB26" s="353"/>
    </row>
    <row r="27" spans="1:54" ht="34.799999999999997" hidden="1" customHeight="1">
      <c r="A27" s="411"/>
      <c r="B27" s="411"/>
      <c r="C27" s="412"/>
      <c r="D27" s="217" t="s">
        <v>37</v>
      </c>
      <c r="E27" s="478"/>
      <c r="F27" s="286"/>
      <c r="G27" s="295" t="e">
        <f t="shared" si="0"/>
        <v>#DIV/0!</v>
      </c>
      <c r="H27" s="250"/>
      <c r="I27" s="229"/>
      <c r="J27" s="229"/>
      <c r="K27" s="229"/>
      <c r="L27" s="257"/>
      <c r="M27" s="229"/>
      <c r="N27" s="229"/>
      <c r="O27" s="229"/>
      <c r="P27" s="229"/>
      <c r="Q27" s="229"/>
      <c r="R27" s="229"/>
      <c r="S27" s="229"/>
      <c r="T27" s="229"/>
      <c r="U27" s="229"/>
      <c r="V27" s="229"/>
      <c r="W27" s="229"/>
      <c r="X27" s="229"/>
      <c r="Y27" s="229"/>
      <c r="Z27" s="229"/>
      <c r="AA27" s="252"/>
      <c r="AB27" s="274"/>
      <c r="AC27" s="253"/>
      <c r="AD27" s="229"/>
      <c r="AE27" s="257"/>
      <c r="AF27" s="252"/>
      <c r="AG27" s="253"/>
      <c r="AH27" s="229"/>
      <c r="AI27" s="229"/>
      <c r="AJ27" s="257"/>
      <c r="AK27" s="252"/>
      <c r="AL27" s="274"/>
      <c r="AM27" s="229"/>
      <c r="AN27" s="229"/>
      <c r="AO27" s="275"/>
      <c r="AP27" s="252"/>
      <c r="AQ27" s="274"/>
      <c r="AR27" s="229"/>
      <c r="AS27" s="229"/>
      <c r="AT27" s="275"/>
      <c r="AU27" s="251"/>
      <c r="AV27" s="251"/>
      <c r="AW27" s="229"/>
      <c r="AX27" s="229"/>
      <c r="AY27" s="251"/>
      <c r="AZ27" s="229"/>
      <c r="BA27" s="229"/>
      <c r="BB27" s="353"/>
    </row>
    <row r="28" spans="1:54" ht="34.799999999999997" hidden="1" customHeight="1">
      <c r="A28" s="411"/>
      <c r="B28" s="411"/>
      <c r="C28" s="412"/>
      <c r="D28" s="218" t="s">
        <v>2</v>
      </c>
      <c r="E28" s="478"/>
      <c r="F28" s="286"/>
      <c r="G28" s="295" t="e">
        <f t="shared" si="0"/>
        <v>#DIV/0!</v>
      </c>
      <c r="H28" s="250"/>
      <c r="I28" s="229"/>
      <c r="J28" s="229"/>
      <c r="K28" s="229"/>
      <c r="L28" s="257"/>
      <c r="M28" s="229"/>
      <c r="N28" s="229"/>
      <c r="O28" s="229"/>
      <c r="P28" s="229"/>
      <c r="Q28" s="229"/>
      <c r="R28" s="229"/>
      <c r="S28" s="229"/>
      <c r="T28" s="229"/>
      <c r="U28" s="229"/>
      <c r="V28" s="229"/>
      <c r="W28" s="229"/>
      <c r="X28" s="229"/>
      <c r="Y28" s="229"/>
      <c r="Z28" s="229"/>
      <c r="AA28" s="252"/>
      <c r="AB28" s="274"/>
      <c r="AC28" s="253"/>
      <c r="AD28" s="229"/>
      <c r="AE28" s="257"/>
      <c r="AF28" s="252"/>
      <c r="AG28" s="253"/>
      <c r="AH28" s="229"/>
      <c r="AI28" s="229"/>
      <c r="AJ28" s="257"/>
      <c r="AK28" s="252"/>
      <c r="AL28" s="274"/>
      <c r="AM28" s="229"/>
      <c r="AN28" s="229"/>
      <c r="AO28" s="275"/>
      <c r="AP28" s="252"/>
      <c r="AQ28" s="274"/>
      <c r="AR28" s="229"/>
      <c r="AS28" s="229"/>
      <c r="AT28" s="275"/>
      <c r="AU28" s="251"/>
      <c r="AV28" s="251"/>
      <c r="AW28" s="229"/>
      <c r="AX28" s="229"/>
      <c r="AY28" s="251"/>
      <c r="AZ28" s="229"/>
      <c r="BA28" s="229"/>
      <c r="BB28" s="353"/>
    </row>
    <row r="29" spans="1:54" ht="22.2" hidden="1" customHeight="1">
      <c r="A29" s="411"/>
      <c r="B29" s="411"/>
      <c r="C29" s="412"/>
      <c r="D29" s="219" t="s">
        <v>43</v>
      </c>
      <c r="E29" s="478"/>
      <c r="F29" s="286"/>
      <c r="G29" s="295" t="e">
        <f t="shared" si="0"/>
        <v>#DIV/0!</v>
      </c>
      <c r="H29" s="250"/>
      <c r="I29" s="229"/>
      <c r="J29" s="229"/>
      <c r="K29" s="229"/>
      <c r="L29" s="257"/>
      <c r="M29" s="229"/>
      <c r="N29" s="229"/>
      <c r="O29" s="229"/>
      <c r="P29" s="229"/>
      <c r="Q29" s="229"/>
      <c r="R29" s="229"/>
      <c r="S29" s="229"/>
      <c r="T29" s="229"/>
      <c r="U29" s="229"/>
      <c r="V29" s="229"/>
      <c r="W29" s="229"/>
      <c r="X29" s="229"/>
      <c r="Y29" s="229"/>
      <c r="Z29" s="229"/>
      <c r="AA29" s="252"/>
      <c r="AB29" s="274"/>
      <c r="AC29" s="253"/>
      <c r="AD29" s="229"/>
      <c r="AE29" s="257"/>
      <c r="AF29" s="252"/>
      <c r="AG29" s="253"/>
      <c r="AH29" s="229"/>
      <c r="AI29" s="229"/>
      <c r="AJ29" s="257"/>
      <c r="AK29" s="252"/>
      <c r="AL29" s="274"/>
      <c r="AM29" s="229"/>
      <c r="AN29" s="229"/>
      <c r="AO29" s="275"/>
      <c r="AP29" s="252"/>
      <c r="AQ29" s="274"/>
      <c r="AR29" s="229"/>
      <c r="AS29" s="229"/>
      <c r="AT29" s="275"/>
      <c r="AU29" s="251"/>
      <c r="AV29" s="251"/>
      <c r="AW29" s="229"/>
      <c r="AX29" s="229"/>
      <c r="AY29" s="251"/>
      <c r="AZ29" s="229"/>
      <c r="BA29" s="229"/>
      <c r="BB29" s="353"/>
    </row>
    <row r="30" spans="1:54" ht="49.2" hidden="1" customHeight="1">
      <c r="A30" s="411"/>
      <c r="B30" s="411"/>
      <c r="C30" s="412"/>
      <c r="D30" s="220" t="s">
        <v>344</v>
      </c>
      <c r="E30" s="478"/>
      <c r="F30" s="286"/>
      <c r="G30" s="295" t="e">
        <f t="shared" si="0"/>
        <v>#DIV/0!</v>
      </c>
      <c r="H30" s="250"/>
      <c r="I30" s="229"/>
      <c r="J30" s="229"/>
      <c r="K30" s="229"/>
      <c r="L30" s="257"/>
      <c r="M30" s="229"/>
      <c r="N30" s="229"/>
      <c r="O30" s="229"/>
      <c r="P30" s="229"/>
      <c r="Q30" s="229"/>
      <c r="R30" s="229"/>
      <c r="S30" s="229"/>
      <c r="T30" s="229"/>
      <c r="U30" s="229"/>
      <c r="V30" s="229"/>
      <c r="W30" s="229"/>
      <c r="X30" s="229"/>
      <c r="Y30" s="229"/>
      <c r="Z30" s="229"/>
      <c r="AA30" s="252"/>
      <c r="AB30" s="274"/>
      <c r="AC30" s="253"/>
      <c r="AD30" s="229"/>
      <c r="AE30" s="257"/>
      <c r="AF30" s="252"/>
      <c r="AG30" s="253"/>
      <c r="AH30" s="229"/>
      <c r="AI30" s="229"/>
      <c r="AJ30" s="257"/>
      <c r="AK30" s="252"/>
      <c r="AL30" s="274"/>
      <c r="AM30" s="229"/>
      <c r="AN30" s="229"/>
      <c r="AO30" s="275"/>
      <c r="AP30" s="252"/>
      <c r="AQ30" s="274"/>
      <c r="AR30" s="229"/>
      <c r="AS30" s="229"/>
      <c r="AT30" s="275"/>
      <c r="AU30" s="251"/>
      <c r="AV30" s="251"/>
      <c r="AW30" s="229"/>
      <c r="AX30" s="229"/>
      <c r="AY30" s="251"/>
      <c r="AZ30" s="229"/>
      <c r="BA30" s="229"/>
      <c r="BB30" s="353"/>
    </row>
    <row r="31" spans="1:54" ht="17.25" customHeight="1">
      <c r="A31" s="360" t="s">
        <v>288</v>
      </c>
      <c r="B31" s="346"/>
      <c r="C31" s="347"/>
      <c r="D31" s="216" t="s">
        <v>41</v>
      </c>
      <c r="E31" s="479">
        <f>SUM(E10)</f>
        <v>9271.5999999999985</v>
      </c>
      <c r="F31" s="479">
        <f>SUM(F10)</f>
        <v>5352.9404499999991</v>
      </c>
      <c r="G31" s="295">
        <f t="shared" si="0"/>
        <v>57.734807908020194</v>
      </c>
      <c r="H31" s="259"/>
      <c r="I31" s="226"/>
      <c r="J31" s="226"/>
      <c r="K31" s="226"/>
      <c r="L31" s="254"/>
      <c r="M31" s="226"/>
      <c r="N31" s="226"/>
      <c r="O31" s="226"/>
      <c r="P31" s="226"/>
      <c r="Q31" s="226"/>
      <c r="R31" s="226"/>
      <c r="S31" s="226"/>
      <c r="T31" s="226"/>
      <c r="U31" s="226"/>
      <c r="V31" s="226"/>
      <c r="W31" s="226"/>
      <c r="X31" s="226"/>
      <c r="Y31" s="226"/>
      <c r="Z31" s="226"/>
      <c r="AA31" s="261"/>
      <c r="AB31" s="270"/>
      <c r="AC31" s="262"/>
      <c r="AD31" s="226"/>
      <c r="AE31" s="254"/>
      <c r="AF31" s="261"/>
      <c r="AG31" s="262"/>
      <c r="AH31" s="226"/>
      <c r="AI31" s="226"/>
      <c r="AJ31" s="254"/>
      <c r="AK31" s="261"/>
      <c r="AL31" s="270"/>
      <c r="AM31" s="226"/>
      <c r="AN31" s="226"/>
      <c r="AO31" s="271"/>
      <c r="AP31" s="261"/>
      <c r="AQ31" s="270"/>
      <c r="AR31" s="226"/>
      <c r="AS31" s="226"/>
      <c r="AT31" s="271"/>
      <c r="AU31" s="260"/>
      <c r="AV31" s="260"/>
      <c r="AW31" s="226"/>
      <c r="AX31" s="226"/>
      <c r="AY31" s="254"/>
      <c r="AZ31" s="226"/>
      <c r="BA31" s="226"/>
      <c r="BB31" s="353"/>
    </row>
    <row r="32" spans="1:54" ht="31.2">
      <c r="A32" s="369"/>
      <c r="B32" s="349"/>
      <c r="C32" s="350"/>
      <c r="D32" s="218" t="s">
        <v>37</v>
      </c>
      <c r="E32" s="480"/>
      <c r="F32" s="468"/>
      <c r="G32" s="295"/>
      <c r="H32" s="237"/>
      <c r="I32" s="236"/>
      <c r="J32" s="236"/>
      <c r="K32" s="236"/>
      <c r="L32" s="241"/>
      <c r="M32" s="236"/>
      <c r="N32" s="236"/>
      <c r="O32" s="236"/>
      <c r="P32" s="236"/>
      <c r="Q32" s="236"/>
      <c r="R32" s="236"/>
      <c r="S32" s="236"/>
      <c r="T32" s="236"/>
      <c r="U32" s="236"/>
      <c r="V32" s="236"/>
      <c r="W32" s="236"/>
      <c r="X32" s="236"/>
      <c r="Y32" s="236"/>
      <c r="Z32" s="236"/>
      <c r="AA32" s="239"/>
      <c r="AB32" s="243"/>
      <c r="AC32" s="240"/>
      <c r="AD32" s="236"/>
      <c r="AE32" s="241"/>
      <c r="AF32" s="239"/>
      <c r="AG32" s="240"/>
      <c r="AH32" s="236"/>
      <c r="AI32" s="236"/>
      <c r="AJ32" s="241"/>
      <c r="AK32" s="239"/>
      <c r="AL32" s="243"/>
      <c r="AM32" s="236"/>
      <c r="AN32" s="236"/>
      <c r="AO32" s="272"/>
      <c r="AP32" s="239"/>
      <c r="AQ32" s="243"/>
      <c r="AR32" s="236"/>
      <c r="AS32" s="236"/>
      <c r="AT32" s="272"/>
      <c r="AU32" s="238"/>
      <c r="AV32" s="238"/>
      <c r="AW32" s="236"/>
      <c r="AX32" s="236"/>
      <c r="AY32" s="238"/>
      <c r="AZ32" s="236"/>
      <c r="BA32" s="236"/>
      <c r="BB32" s="353"/>
    </row>
    <row r="33" spans="1:54" ht="31.2" customHeight="1">
      <c r="A33" s="369"/>
      <c r="B33" s="349"/>
      <c r="C33" s="350"/>
      <c r="D33" s="218" t="s">
        <v>2</v>
      </c>
      <c r="E33" s="478">
        <f>SUM(E12)</f>
        <v>5171.5999999999995</v>
      </c>
      <c r="F33" s="478">
        <f>SUM(F12)</f>
        <v>2710.9394499999999</v>
      </c>
      <c r="G33" s="295">
        <f t="shared" si="0"/>
        <v>52.419743406295929</v>
      </c>
      <c r="H33" s="245"/>
      <c r="I33" s="244"/>
      <c r="J33" s="244"/>
      <c r="K33" s="244"/>
      <c r="L33" s="255"/>
      <c r="M33" s="244"/>
      <c r="N33" s="244"/>
      <c r="O33" s="244"/>
      <c r="P33" s="244"/>
      <c r="Q33" s="244"/>
      <c r="R33" s="244"/>
      <c r="S33" s="244"/>
      <c r="T33" s="244"/>
      <c r="U33" s="244"/>
      <c r="V33" s="244"/>
      <c r="W33" s="244"/>
      <c r="X33" s="244"/>
      <c r="Y33" s="244"/>
      <c r="Z33" s="244"/>
      <c r="AA33" s="247"/>
      <c r="AB33" s="249"/>
      <c r="AC33" s="248"/>
      <c r="AD33" s="244"/>
      <c r="AE33" s="255"/>
      <c r="AF33" s="247"/>
      <c r="AG33" s="248"/>
      <c r="AH33" s="244"/>
      <c r="AI33" s="244"/>
      <c r="AJ33" s="255"/>
      <c r="AK33" s="247"/>
      <c r="AL33" s="249"/>
      <c r="AM33" s="244"/>
      <c r="AN33" s="244"/>
      <c r="AO33" s="273"/>
      <c r="AP33" s="247"/>
      <c r="AQ33" s="249"/>
      <c r="AR33" s="244"/>
      <c r="AS33" s="244"/>
      <c r="AT33" s="273"/>
      <c r="AU33" s="247"/>
      <c r="AV33" s="247"/>
      <c r="AW33" s="244"/>
      <c r="AX33" s="244"/>
      <c r="AY33" s="247"/>
      <c r="AZ33" s="244"/>
      <c r="BA33" s="244"/>
      <c r="BB33" s="353"/>
    </row>
    <row r="34" spans="1:54" ht="15.6">
      <c r="A34" s="369"/>
      <c r="B34" s="349"/>
      <c r="C34" s="350"/>
      <c r="D34" s="222" t="s">
        <v>43</v>
      </c>
      <c r="E34" s="478">
        <f>SUM(E13)</f>
        <v>4099.9999999999991</v>
      </c>
      <c r="F34" s="478">
        <f>SUM(F13)</f>
        <v>2642.0009999999997</v>
      </c>
      <c r="G34" s="295">
        <f t="shared" si="0"/>
        <v>64.439048780487823</v>
      </c>
      <c r="H34" s="250"/>
      <c r="I34" s="229"/>
      <c r="J34" s="229"/>
      <c r="K34" s="229"/>
      <c r="L34" s="257"/>
      <c r="M34" s="229"/>
      <c r="N34" s="229"/>
      <c r="O34" s="229"/>
      <c r="P34" s="229"/>
      <c r="Q34" s="229"/>
      <c r="R34" s="229"/>
      <c r="S34" s="229"/>
      <c r="T34" s="229"/>
      <c r="U34" s="229"/>
      <c r="V34" s="229"/>
      <c r="W34" s="229"/>
      <c r="X34" s="229"/>
      <c r="Y34" s="229"/>
      <c r="Z34" s="229"/>
      <c r="AA34" s="252"/>
      <c r="AB34" s="274"/>
      <c r="AC34" s="253"/>
      <c r="AD34" s="229"/>
      <c r="AE34" s="257"/>
      <c r="AF34" s="252"/>
      <c r="AG34" s="253"/>
      <c r="AH34" s="229"/>
      <c r="AI34" s="229"/>
      <c r="AJ34" s="257"/>
      <c r="AK34" s="252"/>
      <c r="AL34" s="274"/>
      <c r="AM34" s="229"/>
      <c r="AN34" s="229"/>
      <c r="AO34" s="275"/>
      <c r="AP34" s="252"/>
      <c r="AQ34" s="274"/>
      <c r="AR34" s="229"/>
      <c r="AS34" s="229"/>
      <c r="AT34" s="275"/>
      <c r="AU34" s="251"/>
      <c r="AV34" s="251"/>
      <c r="AW34" s="229"/>
      <c r="AX34" s="229"/>
      <c r="AY34" s="252"/>
      <c r="AZ34" s="229"/>
      <c r="BA34" s="229"/>
      <c r="BB34" s="353"/>
    </row>
    <row r="35" spans="1:54" s="152" customFormat="1" ht="46.5" customHeight="1">
      <c r="A35" s="370"/>
      <c r="B35" s="371"/>
      <c r="C35" s="372"/>
      <c r="D35" s="221" t="s">
        <v>344</v>
      </c>
      <c r="E35" s="296">
        <f>SUM(E14)</f>
        <v>1044.2056</v>
      </c>
      <c r="F35" s="296">
        <f>SUM(F14)</f>
        <v>1044.2056</v>
      </c>
      <c r="G35" s="295">
        <f t="shared" si="0"/>
        <v>100</v>
      </c>
      <c r="H35" s="237"/>
      <c r="I35" s="236"/>
      <c r="J35" s="236"/>
      <c r="K35" s="236"/>
      <c r="L35" s="241"/>
      <c r="M35" s="236"/>
      <c r="N35" s="236"/>
      <c r="O35" s="236"/>
      <c r="P35" s="236"/>
      <c r="Q35" s="236"/>
      <c r="R35" s="236"/>
      <c r="S35" s="236"/>
      <c r="T35" s="236"/>
      <c r="U35" s="236"/>
      <c r="V35" s="236"/>
      <c r="W35" s="236"/>
      <c r="X35" s="236"/>
      <c r="Y35" s="236"/>
      <c r="Z35" s="236"/>
      <c r="AA35" s="239"/>
      <c r="AB35" s="243"/>
      <c r="AC35" s="240"/>
      <c r="AD35" s="236"/>
      <c r="AE35" s="241"/>
      <c r="AF35" s="239"/>
      <c r="AG35" s="240"/>
      <c r="AH35" s="236"/>
      <c r="AI35" s="236"/>
      <c r="AJ35" s="241"/>
      <c r="AK35" s="239"/>
      <c r="AL35" s="243"/>
      <c r="AM35" s="236"/>
      <c r="AN35" s="236"/>
      <c r="AO35" s="272"/>
      <c r="AP35" s="239"/>
      <c r="AQ35" s="243"/>
      <c r="AR35" s="236"/>
      <c r="AS35" s="236"/>
      <c r="AT35" s="272"/>
      <c r="AU35" s="238"/>
      <c r="AV35" s="238"/>
      <c r="AW35" s="236"/>
      <c r="AX35" s="236"/>
      <c r="AY35" s="239"/>
      <c r="AZ35" s="236"/>
      <c r="BA35" s="236"/>
      <c r="BB35" s="353"/>
    </row>
    <row r="36" spans="1:54" ht="18.75" customHeight="1">
      <c r="A36" s="360" t="s">
        <v>286</v>
      </c>
      <c r="B36" s="361"/>
      <c r="C36" s="362"/>
      <c r="D36" s="216" t="s">
        <v>41</v>
      </c>
      <c r="E36" s="479"/>
      <c r="F36" s="228"/>
      <c r="G36" s="144"/>
      <c r="H36" s="145" t="s">
        <v>287</v>
      </c>
      <c r="I36" s="143" t="s">
        <v>287</v>
      </c>
      <c r="J36" s="145" t="s">
        <v>287</v>
      </c>
      <c r="K36" s="143" t="s">
        <v>287</v>
      </c>
      <c r="L36" s="145" t="s">
        <v>287</v>
      </c>
      <c r="M36" s="143" t="s">
        <v>287</v>
      </c>
      <c r="N36" s="145" t="s">
        <v>287</v>
      </c>
      <c r="O36" s="143" t="s">
        <v>287</v>
      </c>
      <c r="P36" s="145" t="s">
        <v>287</v>
      </c>
      <c r="Q36" s="143" t="s">
        <v>287</v>
      </c>
      <c r="R36" s="145" t="s">
        <v>287</v>
      </c>
      <c r="S36" s="143" t="s">
        <v>287</v>
      </c>
      <c r="T36" s="145" t="s">
        <v>287</v>
      </c>
      <c r="U36" s="143" t="s">
        <v>287</v>
      </c>
      <c r="V36" s="145" t="s">
        <v>287</v>
      </c>
      <c r="W36" s="143" t="s">
        <v>287</v>
      </c>
      <c r="X36" s="145" t="s">
        <v>287</v>
      </c>
      <c r="Y36" s="143" t="s">
        <v>287</v>
      </c>
      <c r="Z36" s="145" t="s">
        <v>287</v>
      </c>
      <c r="AA36" s="143" t="s">
        <v>287</v>
      </c>
      <c r="AB36" s="145" t="s">
        <v>287</v>
      </c>
      <c r="AC36" s="143" t="s">
        <v>287</v>
      </c>
      <c r="AD36" s="145" t="s">
        <v>287</v>
      </c>
      <c r="AE36" s="143" t="s">
        <v>287</v>
      </c>
      <c r="AF36" s="145" t="s">
        <v>287</v>
      </c>
      <c r="AG36" s="143" t="s">
        <v>287</v>
      </c>
      <c r="AH36" s="145" t="s">
        <v>287</v>
      </c>
      <c r="AI36" s="143" t="s">
        <v>287</v>
      </c>
      <c r="AJ36" s="145" t="s">
        <v>287</v>
      </c>
      <c r="AK36" s="143" t="s">
        <v>287</v>
      </c>
      <c r="AL36" s="145" t="s">
        <v>287</v>
      </c>
      <c r="AM36" s="143" t="s">
        <v>287</v>
      </c>
      <c r="AN36" s="145" t="s">
        <v>287</v>
      </c>
      <c r="AO36" s="143" t="s">
        <v>287</v>
      </c>
      <c r="AP36" s="145" t="s">
        <v>287</v>
      </c>
      <c r="AQ36" s="143" t="s">
        <v>287</v>
      </c>
      <c r="AR36" s="145" t="s">
        <v>287</v>
      </c>
      <c r="AS36" s="143" t="s">
        <v>287</v>
      </c>
      <c r="AT36" s="145" t="s">
        <v>287</v>
      </c>
      <c r="AU36" s="143" t="s">
        <v>287</v>
      </c>
      <c r="AV36" s="145" t="s">
        <v>287</v>
      </c>
      <c r="AW36" s="143" t="s">
        <v>287</v>
      </c>
      <c r="AX36" s="145" t="s">
        <v>287</v>
      </c>
      <c r="AY36" s="143" t="s">
        <v>287</v>
      </c>
      <c r="AZ36" s="145" t="s">
        <v>287</v>
      </c>
      <c r="BA36" s="143" t="s">
        <v>287</v>
      </c>
      <c r="BB36" s="215"/>
    </row>
    <row r="37" spans="1:54" ht="37.200000000000003" customHeight="1">
      <c r="A37" s="363"/>
      <c r="B37" s="364"/>
      <c r="C37" s="365"/>
      <c r="D37" s="218" t="s">
        <v>37</v>
      </c>
      <c r="E37" s="480"/>
      <c r="F37" s="468"/>
      <c r="G37" s="140"/>
      <c r="H37" s="145" t="s">
        <v>287</v>
      </c>
      <c r="I37" s="143" t="s">
        <v>287</v>
      </c>
      <c r="J37" s="145" t="s">
        <v>287</v>
      </c>
      <c r="K37" s="143" t="s">
        <v>287</v>
      </c>
      <c r="L37" s="145" t="s">
        <v>287</v>
      </c>
      <c r="M37" s="143" t="s">
        <v>287</v>
      </c>
      <c r="N37" s="145" t="s">
        <v>287</v>
      </c>
      <c r="O37" s="143" t="s">
        <v>287</v>
      </c>
      <c r="P37" s="145" t="s">
        <v>287</v>
      </c>
      <c r="Q37" s="143" t="s">
        <v>287</v>
      </c>
      <c r="R37" s="145" t="s">
        <v>287</v>
      </c>
      <c r="S37" s="143" t="s">
        <v>287</v>
      </c>
      <c r="T37" s="145" t="s">
        <v>287</v>
      </c>
      <c r="U37" s="143" t="s">
        <v>287</v>
      </c>
      <c r="V37" s="145" t="s">
        <v>287</v>
      </c>
      <c r="W37" s="143" t="s">
        <v>287</v>
      </c>
      <c r="X37" s="145" t="s">
        <v>287</v>
      </c>
      <c r="Y37" s="143" t="s">
        <v>287</v>
      </c>
      <c r="Z37" s="145" t="s">
        <v>287</v>
      </c>
      <c r="AA37" s="143" t="s">
        <v>287</v>
      </c>
      <c r="AB37" s="145" t="s">
        <v>287</v>
      </c>
      <c r="AC37" s="143" t="s">
        <v>287</v>
      </c>
      <c r="AD37" s="145" t="s">
        <v>287</v>
      </c>
      <c r="AE37" s="143" t="s">
        <v>287</v>
      </c>
      <c r="AF37" s="145" t="s">
        <v>287</v>
      </c>
      <c r="AG37" s="143" t="s">
        <v>287</v>
      </c>
      <c r="AH37" s="145" t="s">
        <v>287</v>
      </c>
      <c r="AI37" s="143" t="s">
        <v>287</v>
      </c>
      <c r="AJ37" s="145" t="s">
        <v>287</v>
      </c>
      <c r="AK37" s="143" t="s">
        <v>287</v>
      </c>
      <c r="AL37" s="145" t="s">
        <v>287</v>
      </c>
      <c r="AM37" s="143" t="s">
        <v>287</v>
      </c>
      <c r="AN37" s="145" t="s">
        <v>287</v>
      </c>
      <c r="AO37" s="143" t="s">
        <v>287</v>
      </c>
      <c r="AP37" s="145" t="s">
        <v>287</v>
      </c>
      <c r="AQ37" s="143" t="s">
        <v>287</v>
      </c>
      <c r="AR37" s="145" t="s">
        <v>287</v>
      </c>
      <c r="AS37" s="143" t="s">
        <v>287</v>
      </c>
      <c r="AT37" s="145" t="s">
        <v>287</v>
      </c>
      <c r="AU37" s="143" t="s">
        <v>287</v>
      </c>
      <c r="AV37" s="145" t="s">
        <v>287</v>
      </c>
      <c r="AW37" s="143" t="s">
        <v>287</v>
      </c>
      <c r="AX37" s="145" t="s">
        <v>287</v>
      </c>
      <c r="AY37" s="143" t="s">
        <v>287</v>
      </c>
      <c r="AZ37" s="145" t="s">
        <v>287</v>
      </c>
      <c r="BA37" s="143" t="s">
        <v>287</v>
      </c>
      <c r="BB37" s="215"/>
    </row>
    <row r="38" spans="1:54" ht="37.200000000000003" customHeight="1">
      <c r="A38" s="363"/>
      <c r="B38" s="364"/>
      <c r="C38" s="365"/>
      <c r="D38" s="218" t="s">
        <v>2</v>
      </c>
      <c r="E38" s="478"/>
      <c r="F38" s="286"/>
      <c r="G38" s="141"/>
      <c r="H38" s="145" t="s">
        <v>287</v>
      </c>
      <c r="I38" s="143" t="s">
        <v>287</v>
      </c>
      <c r="J38" s="145" t="s">
        <v>287</v>
      </c>
      <c r="K38" s="143" t="s">
        <v>287</v>
      </c>
      <c r="L38" s="145" t="s">
        <v>287</v>
      </c>
      <c r="M38" s="143" t="s">
        <v>287</v>
      </c>
      <c r="N38" s="145" t="s">
        <v>287</v>
      </c>
      <c r="O38" s="143" t="s">
        <v>287</v>
      </c>
      <c r="P38" s="145" t="s">
        <v>287</v>
      </c>
      <c r="Q38" s="143" t="s">
        <v>287</v>
      </c>
      <c r="R38" s="145" t="s">
        <v>287</v>
      </c>
      <c r="S38" s="143" t="s">
        <v>287</v>
      </c>
      <c r="T38" s="145" t="s">
        <v>287</v>
      </c>
      <c r="U38" s="143" t="s">
        <v>287</v>
      </c>
      <c r="V38" s="145" t="s">
        <v>287</v>
      </c>
      <c r="W38" s="143" t="s">
        <v>287</v>
      </c>
      <c r="X38" s="145" t="s">
        <v>287</v>
      </c>
      <c r="Y38" s="143" t="s">
        <v>287</v>
      </c>
      <c r="Z38" s="145" t="s">
        <v>287</v>
      </c>
      <c r="AA38" s="143" t="s">
        <v>287</v>
      </c>
      <c r="AB38" s="145" t="s">
        <v>287</v>
      </c>
      <c r="AC38" s="143" t="s">
        <v>287</v>
      </c>
      <c r="AD38" s="145" t="s">
        <v>287</v>
      </c>
      <c r="AE38" s="143" t="s">
        <v>287</v>
      </c>
      <c r="AF38" s="145" t="s">
        <v>287</v>
      </c>
      <c r="AG38" s="143" t="s">
        <v>287</v>
      </c>
      <c r="AH38" s="145" t="s">
        <v>287</v>
      </c>
      <c r="AI38" s="143" t="s">
        <v>287</v>
      </c>
      <c r="AJ38" s="145" t="s">
        <v>287</v>
      </c>
      <c r="AK38" s="143" t="s">
        <v>287</v>
      </c>
      <c r="AL38" s="145" t="s">
        <v>287</v>
      </c>
      <c r="AM38" s="143" t="s">
        <v>287</v>
      </c>
      <c r="AN38" s="145" t="s">
        <v>287</v>
      </c>
      <c r="AO38" s="143" t="s">
        <v>287</v>
      </c>
      <c r="AP38" s="145" t="s">
        <v>287</v>
      </c>
      <c r="AQ38" s="143" t="s">
        <v>287</v>
      </c>
      <c r="AR38" s="145" t="s">
        <v>287</v>
      </c>
      <c r="AS38" s="143" t="s">
        <v>287</v>
      </c>
      <c r="AT38" s="145" t="s">
        <v>287</v>
      </c>
      <c r="AU38" s="143" t="s">
        <v>287</v>
      </c>
      <c r="AV38" s="145" t="s">
        <v>287</v>
      </c>
      <c r="AW38" s="143" t="s">
        <v>287</v>
      </c>
      <c r="AX38" s="145" t="s">
        <v>287</v>
      </c>
      <c r="AY38" s="143" t="s">
        <v>287</v>
      </c>
      <c r="AZ38" s="145" t="s">
        <v>287</v>
      </c>
      <c r="BA38" s="143" t="s">
        <v>287</v>
      </c>
      <c r="BB38" s="215"/>
    </row>
    <row r="39" spans="1:54" ht="23.25" customHeight="1">
      <c r="A39" s="363"/>
      <c r="B39" s="364"/>
      <c r="C39" s="365"/>
      <c r="D39" s="222" t="s">
        <v>43</v>
      </c>
      <c r="E39" s="478"/>
      <c r="F39" s="286"/>
      <c r="G39" s="141"/>
      <c r="H39" s="145" t="s">
        <v>287</v>
      </c>
      <c r="I39" s="143" t="s">
        <v>287</v>
      </c>
      <c r="J39" s="145" t="s">
        <v>287</v>
      </c>
      <c r="K39" s="143" t="s">
        <v>287</v>
      </c>
      <c r="L39" s="145" t="s">
        <v>287</v>
      </c>
      <c r="M39" s="143" t="s">
        <v>287</v>
      </c>
      <c r="N39" s="145" t="s">
        <v>287</v>
      </c>
      <c r="O39" s="143" t="s">
        <v>287</v>
      </c>
      <c r="P39" s="145" t="s">
        <v>287</v>
      </c>
      <c r="Q39" s="143" t="s">
        <v>287</v>
      </c>
      <c r="R39" s="145" t="s">
        <v>287</v>
      </c>
      <c r="S39" s="143" t="s">
        <v>287</v>
      </c>
      <c r="T39" s="145" t="s">
        <v>287</v>
      </c>
      <c r="U39" s="143" t="s">
        <v>287</v>
      </c>
      <c r="V39" s="145" t="s">
        <v>287</v>
      </c>
      <c r="W39" s="143" t="s">
        <v>287</v>
      </c>
      <c r="X39" s="145" t="s">
        <v>287</v>
      </c>
      <c r="Y39" s="143" t="s">
        <v>287</v>
      </c>
      <c r="Z39" s="145" t="s">
        <v>287</v>
      </c>
      <c r="AA39" s="143" t="s">
        <v>287</v>
      </c>
      <c r="AB39" s="145" t="s">
        <v>287</v>
      </c>
      <c r="AC39" s="143" t="s">
        <v>287</v>
      </c>
      <c r="AD39" s="145" t="s">
        <v>287</v>
      </c>
      <c r="AE39" s="143" t="s">
        <v>287</v>
      </c>
      <c r="AF39" s="145" t="s">
        <v>287</v>
      </c>
      <c r="AG39" s="143" t="s">
        <v>287</v>
      </c>
      <c r="AH39" s="145" t="s">
        <v>287</v>
      </c>
      <c r="AI39" s="143" t="s">
        <v>287</v>
      </c>
      <c r="AJ39" s="145" t="s">
        <v>287</v>
      </c>
      <c r="AK39" s="143" t="s">
        <v>287</v>
      </c>
      <c r="AL39" s="145" t="s">
        <v>287</v>
      </c>
      <c r="AM39" s="143" t="s">
        <v>287</v>
      </c>
      <c r="AN39" s="145" t="s">
        <v>287</v>
      </c>
      <c r="AO39" s="143" t="s">
        <v>287</v>
      </c>
      <c r="AP39" s="145" t="s">
        <v>287</v>
      </c>
      <c r="AQ39" s="143" t="s">
        <v>287</v>
      </c>
      <c r="AR39" s="145" t="s">
        <v>287</v>
      </c>
      <c r="AS39" s="143" t="s">
        <v>287</v>
      </c>
      <c r="AT39" s="145" t="s">
        <v>287</v>
      </c>
      <c r="AU39" s="143" t="s">
        <v>287</v>
      </c>
      <c r="AV39" s="145" t="s">
        <v>287</v>
      </c>
      <c r="AW39" s="143" t="s">
        <v>287</v>
      </c>
      <c r="AX39" s="145" t="s">
        <v>287</v>
      </c>
      <c r="AY39" s="143" t="s">
        <v>287</v>
      </c>
      <c r="AZ39" s="145" t="s">
        <v>287</v>
      </c>
      <c r="BA39" s="143" t="s">
        <v>287</v>
      </c>
      <c r="BB39" s="215"/>
    </row>
    <row r="40" spans="1:54" ht="44.25" customHeight="1">
      <c r="A40" s="366"/>
      <c r="B40" s="367"/>
      <c r="C40" s="368"/>
      <c r="D40" s="221" t="s">
        <v>344</v>
      </c>
      <c r="E40" s="296"/>
      <c r="F40" s="296"/>
      <c r="G40" s="146"/>
      <c r="H40" s="145" t="s">
        <v>287</v>
      </c>
      <c r="I40" s="143" t="s">
        <v>287</v>
      </c>
      <c r="J40" s="145" t="s">
        <v>287</v>
      </c>
      <c r="K40" s="143" t="s">
        <v>287</v>
      </c>
      <c r="L40" s="145" t="s">
        <v>287</v>
      </c>
      <c r="M40" s="143" t="s">
        <v>287</v>
      </c>
      <c r="N40" s="145" t="s">
        <v>287</v>
      </c>
      <c r="O40" s="143" t="s">
        <v>287</v>
      </c>
      <c r="P40" s="145" t="s">
        <v>287</v>
      </c>
      <c r="Q40" s="143" t="s">
        <v>287</v>
      </c>
      <c r="R40" s="145" t="s">
        <v>287</v>
      </c>
      <c r="S40" s="143" t="s">
        <v>287</v>
      </c>
      <c r="T40" s="145" t="s">
        <v>287</v>
      </c>
      <c r="U40" s="143" t="s">
        <v>287</v>
      </c>
      <c r="V40" s="145" t="s">
        <v>287</v>
      </c>
      <c r="W40" s="143" t="s">
        <v>287</v>
      </c>
      <c r="X40" s="145" t="s">
        <v>287</v>
      </c>
      <c r="Y40" s="143" t="s">
        <v>287</v>
      </c>
      <c r="Z40" s="145" t="s">
        <v>287</v>
      </c>
      <c r="AA40" s="143" t="s">
        <v>287</v>
      </c>
      <c r="AB40" s="145" t="s">
        <v>287</v>
      </c>
      <c r="AC40" s="143" t="s">
        <v>287</v>
      </c>
      <c r="AD40" s="145" t="s">
        <v>287</v>
      </c>
      <c r="AE40" s="143" t="s">
        <v>287</v>
      </c>
      <c r="AF40" s="145" t="s">
        <v>287</v>
      </c>
      <c r="AG40" s="143" t="s">
        <v>287</v>
      </c>
      <c r="AH40" s="145" t="s">
        <v>287</v>
      </c>
      <c r="AI40" s="143" t="s">
        <v>287</v>
      </c>
      <c r="AJ40" s="145" t="s">
        <v>287</v>
      </c>
      <c r="AK40" s="143" t="s">
        <v>287</v>
      </c>
      <c r="AL40" s="145" t="s">
        <v>287</v>
      </c>
      <c r="AM40" s="143" t="s">
        <v>287</v>
      </c>
      <c r="AN40" s="145" t="s">
        <v>287</v>
      </c>
      <c r="AO40" s="143" t="s">
        <v>287</v>
      </c>
      <c r="AP40" s="145" t="s">
        <v>287</v>
      </c>
      <c r="AQ40" s="143" t="s">
        <v>287</v>
      </c>
      <c r="AR40" s="145" t="s">
        <v>287</v>
      </c>
      <c r="AS40" s="143" t="s">
        <v>287</v>
      </c>
      <c r="AT40" s="145" t="s">
        <v>287</v>
      </c>
      <c r="AU40" s="143" t="s">
        <v>287</v>
      </c>
      <c r="AV40" s="145" t="s">
        <v>287</v>
      </c>
      <c r="AW40" s="143" t="s">
        <v>287</v>
      </c>
      <c r="AX40" s="145" t="s">
        <v>287</v>
      </c>
      <c r="AY40" s="143" t="s">
        <v>287</v>
      </c>
      <c r="AZ40" s="145" t="s">
        <v>287</v>
      </c>
      <c r="BA40" s="143" t="s">
        <v>287</v>
      </c>
      <c r="BB40" s="215"/>
    </row>
    <row r="41" spans="1:54" s="113" customFormat="1" ht="15.6">
      <c r="A41" s="419" t="s">
        <v>277</v>
      </c>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420"/>
      <c r="AY41" s="420"/>
      <c r="AZ41" s="420"/>
      <c r="BA41" s="420"/>
      <c r="BB41" s="421"/>
    </row>
    <row r="42" spans="1:54" ht="18.75" customHeight="1">
      <c r="A42" s="354" t="s">
        <v>1</v>
      </c>
      <c r="B42" s="356" t="s">
        <v>301</v>
      </c>
      <c r="C42" s="356"/>
      <c r="D42" s="147" t="s">
        <v>41</v>
      </c>
      <c r="E42" s="280">
        <f>SUM(H42+K42+N42+Q42+T42+W42+Z42+AE42+AJ42+AO42+AT42+AY42)</f>
        <v>8551.5999999999985</v>
      </c>
      <c r="F42" s="280">
        <f>SUM(I42+L42+O42+R42+U42+X42+AC42+AH42+AM42+AR42+AW42+AZ42)</f>
        <v>5259.9404499999991</v>
      </c>
      <c r="G42" s="295">
        <f t="shared" ref="G42:G105" si="1">SUM(F42/E42*100)</f>
        <v>61.508261027176204</v>
      </c>
      <c r="H42" s="226">
        <f>SUM(H47+H52+H57+H62+H67+H72+H77+H82+H87+H92+H97)</f>
        <v>30</v>
      </c>
      <c r="I42" s="226">
        <f>SUM(I47+I52+I57+I62+I67+I72+I77+I82+I87+I92+I97)</f>
        <v>30</v>
      </c>
      <c r="J42" s="226"/>
      <c r="K42" s="228">
        <f>SUM(K47+K52+K57+K62+K67+K72+K77+K82+K87+K92+K97)</f>
        <v>878.48400000000004</v>
      </c>
      <c r="L42" s="228">
        <f>SUM(L47+L52+L57+L62+L67+L72+L77+L82+L87+L92+L97)</f>
        <v>976.58196999999996</v>
      </c>
      <c r="M42" s="226"/>
      <c r="N42" s="299">
        <f>SUM(N47+N52+N57+N62+N67+N72+N77+N82+N87+N92+N97)</f>
        <v>1509.9839999999999</v>
      </c>
      <c r="O42" s="299">
        <f>SUM(O47+O52+O57+O62+O67+O72+O77+O82+O87+O92+O97)</f>
        <v>1554.0239999999999</v>
      </c>
      <c r="P42" s="232"/>
      <c r="Q42" s="226">
        <f>SUM(Q47+Q52+Q57+Q62+Q67+Q72+Q77+Q82+Q87+Q92+Q97)</f>
        <v>2410.6</v>
      </c>
      <c r="R42" s="228">
        <f>SUM(R47+R52+R57+R62+R67+R72+R77+R82+R87+R92+R97)</f>
        <v>2684.3584799999999</v>
      </c>
      <c r="S42" s="226"/>
      <c r="T42" s="228">
        <f>SUM(T47+T52+T57+T62+T67+T72+T77+T82+T87+T92+T97)</f>
        <v>1010.1759999999999</v>
      </c>
      <c r="U42" s="226">
        <f>SUM(U47+U52+U57+U62+U67+U72+U77+U82+U87+U92+U97)</f>
        <v>14.976000000000001</v>
      </c>
      <c r="V42" s="226"/>
      <c r="W42" s="228">
        <f>SUM(W47+W52+W57+W62+W67+W72+W77+W82+W87+W92+W97)</f>
        <v>107.488</v>
      </c>
      <c r="X42" s="226">
        <f>SUM(X47+X52+X57+X62+X67+X72+X77+X82+X87+X92+X97)</f>
        <v>0</v>
      </c>
      <c r="Y42" s="226"/>
      <c r="Z42" s="228">
        <f>SUM(Z47+Z52+Z57+Z62+Z67+Z72+Z77+Z82+Z87+Z92+Z97)</f>
        <v>479.988</v>
      </c>
      <c r="AA42" s="233"/>
      <c r="AB42" s="234"/>
      <c r="AC42" s="226">
        <f>SUM(AC47+AC52+AC57+AC62+AC67+AC72+AC77+AC82+AC87+AC92+AC97)</f>
        <v>0</v>
      </c>
      <c r="AD42" s="232"/>
      <c r="AE42" s="228">
        <f>SUM(AE47+AE52+AE57+AE62+AE67+AE72+AE77+AE82+AE87+AE92+AE97)</f>
        <v>137.488</v>
      </c>
      <c r="AF42" s="233"/>
      <c r="AG42" s="234"/>
      <c r="AH42" s="226">
        <f>SUM(AH47+AH52+AH57+AH62+AH67+AH72+AH77+AH82+AH87+AH92+AH97)</f>
        <v>0</v>
      </c>
      <c r="AI42" s="232"/>
      <c r="AJ42" s="226">
        <f>SUM(AJ47+AJ52+AJ57+AJ62+AJ67+AJ72+AJ77+AJ82+AJ87+AJ92+AJ97)</f>
        <v>137.488</v>
      </c>
      <c r="AK42" s="233"/>
      <c r="AL42" s="234"/>
      <c r="AM42" s="226">
        <f>SUM(AM47+AM52+AM57+AM62+AM67+AM72+AM77+AM82+AM87+AM92+AM97)</f>
        <v>0</v>
      </c>
      <c r="AN42" s="232"/>
      <c r="AO42" s="267">
        <f>SUM(AO47+AO52+AO57+AO62+AO67+AO72+AO77+AO82+AO87+AO92+AO97)</f>
        <v>1501.8879999999999</v>
      </c>
      <c r="AP42" s="235"/>
      <c r="AQ42" s="234"/>
      <c r="AR42" s="226">
        <f>SUM(AR47+AR52+AR57+AR62+AR67+AR72+AR77+AR82+AR87+AR92+AR97)</f>
        <v>0</v>
      </c>
      <c r="AS42" s="226"/>
      <c r="AT42" s="226">
        <f>SUM(AT47+AT52+AT57+AT62+AT67+AT72+AT77+AT82+AT87+AT92+AT97)</f>
        <v>157.488</v>
      </c>
      <c r="AU42" s="232"/>
      <c r="AV42" s="234"/>
      <c r="AW42" s="226">
        <f>SUM(AW47+AW52+AW57+AW62+AW67+AW72+AW77+AW82+AW87+AW92+AW97)</f>
        <v>0</v>
      </c>
      <c r="AX42" s="232"/>
      <c r="AY42" s="228">
        <f>SUM(AY47+AY52+AY57+AY62+AY67+AY72+AY77+AY82+AY87+AY92+AY97)</f>
        <v>190.52800000000002</v>
      </c>
      <c r="AZ42" s="226">
        <f>SUM(AZ47+AZ52+AZ57+AZ62+AZ67+AZ72+AZ77+AZ82+AZ87+AZ92+AZ97)</f>
        <v>0</v>
      </c>
      <c r="BA42" s="232"/>
      <c r="BB42" s="358"/>
    </row>
    <row r="43" spans="1:54" ht="31.2">
      <c r="A43" s="355"/>
      <c r="B43" s="357"/>
      <c r="C43" s="357"/>
      <c r="D43" s="193" t="s">
        <v>37</v>
      </c>
      <c r="E43" s="296"/>
      <c r="F43" s="296"/>
      <c r="G43" s="295"/>
      <c r="H43" s="236"/>
      <c r="I43" s="236"/>
      <c r="J43" s="236"/>
      <c r="K43" s="236"/>
      <c r="L43" s="236"/>
      <c r="M43" s="236"/>
      <c r="N43" s="236"/>
      <c r="O43" s="236"/>
      <c r="P43" s="238"/>
      <c r="Q43" s="236"/>
      <c r="R43" s="236"/>
      <c r="S43" s="236"/>
      <c r="T43" s="236"/>
      <c r="U43" s="236"/>
      <c r="V43" s="236"/>
      <c r="W43" s="236"/>
      <c r="X43" s="236"/>
      <c r="Y43" s="236"/>
      <c r="Z43" s="236"/>
      <c r="AA43" s="239"/>
      <c r="AB43" s="240"/>
      <c r="AC43" s="236"/>
      <c r="AD43" s="238"/>
      <c r="AE43" s="236"/>
      <c r="AF43" s="239"/>
      <c r="AG43" s="240"/>
      <c r="AH43" s="241"/>
      <c r="AI43" s="238"/>
      <c r="AJ43" s="236"/>
      <c r="AK43" s="239"/>
      <c r="AL43" s="240"/>
      <c r="AM43" s="241"/>
      <c r="AN43" s="238"/>
      <c r="AO43" s="242"/>
      <c r="AP43" s="243"/>
      <c r="AQ43" s="240"/>
      <c r="AR43" s="236"/>
      <c r="AS43" s="236"/>
      <c r="AT43" s="236"/>
      <c r="AU43" s="238"/>
      <c r="AV43" s="240"/>
      <c r="AW43" s="241"/>
      <c r="AX43" s="238"/>
      <c r="AY43" s="236"/>
      <c r="AZ43" s="241"/>
      <c r="BA43" s="238"/>
      <c r="BB43" s="359"/>
    </row>
    <row r="44" spans="1:54" ht="46.5" customHeight="1">
      <c r="A44" s="355"/>
      <c r="B44" s="357"/>
      <c r="C44" s="357"/>
      <c r="D44" s="193" t="s">
        <v>2</v>
      </c>
      <c r="E44" s="292">
        <f>SUM(H44+K44+N44+Q44+T44+W44+Z44+AE44+AJ44+AO44+AT44+AY44)</f>
        <v>5171.5999999999995</v>
      </c>
      <c r="F44" s="292">
        <f>SUM(I44+L44+O44+R44+U44+X44+AC44+AH44+AM44+AR44+AW44+AZ44)</f>
        <v>2710.9394499999999</v>
      </c>
      <c r="G44" s="295">
        <f t="shared" si="1"/>
        <v>52.419743406295929</v>
      </c>
      <c r="H44" s="244">
        <f>SUM(H84+H89+H94+H99)</f>
        <v>0</v>
      </c>
      <c r="I44" s="244">
        <f>SUM(I84+I89+I94+I99)</f>
        <v>0</v>
      </c>
      <c r="J44" s="244"/>
      <c r="K44" s="244">
        <f>SUM(K84+K89+K94+K99)</f>
        <v>717.5</v>
      </c>
      <c r="L44" s="244">
        <f>SUM(L84+L89+L94+L99)</f>
        <v>867.51496999999995</v>
      </c>
      <c r="M44" s="244"/>
      <c r="N44" s="244">
        <f>SUM(N84+N89+N94+N99)</f>
        <v>0</v>
      </c>
      <c r="O44" s="244">
        <f>SUM(O84+O89+O94+O99)</f>
        <v>0</v>
      </c>
      <c r="P44" s="246"/>
      <c r="Q44" s="244">
        <f>SUM(Q84+Q89+Q94+Q99)</f>
        <v>2161.6</v>
      </c>
      <c r="R44" s="244">
        <f>SUM(R84+R89+R94+R99)</f>
        <v>1843.4244799999999</v>
      </c>
      <c r="S44" s="244"/>
      <c r="T44" s="244">
        <f>SUM(T84+T89+T94+T99)</f>
        <v>350.2</v>
      </c>
      <c r="U44" s="244">
        <f>SUM(U84+U89+U94+U99)</f>
        <v>0</v>
      </c>
      <c r="V44" s="244"/>
      <c r="W44" s="244">
        <f>SUM(W84+W89+W94+W99)</f>
        <v>0</v>
      </c>
      <c r="X44" s="244">
        <f>SUM(X84+X89+X94+X99)</f>
        <v>0</v>
      </c>
      <c r="Y44" s="244"/>
      <c r="Z44" s="244">
        <f>SUM(Z84+Z89+Z94+Z99)</f>
        <v>372.5</v>
      </c>
      <c r="AA44" s="247"/>
      <c r="AB44" s="248"/>
      <c r="AC44" s="244">
        <f>SUM(AC84+AC89+AC94+AC99)</f>
        <v>0</v>
      </c>
      <c r="AD44" s="246"/>
      <c r="AE44" s="244">
        <f>SUM(AE84+AE89+AE94+AE99)</f>
        <v>0</v>
      </c>
      <c r="AF44" s="247"/>
      <c r="AG44" s="248"/>
      <c r="AH44" s="244">
        <f>SUM(AH84+AH89+AH94+AH99)</f>
        <v>0</v>
      </c>
      <c r="AI44" s="246"/>
      <c r="AJ44" s="244">
        <f>SUM(AJ84+AJ89+AJ94+AJ99)</f>
        <v>0</v>
      </c>
      <c r="AK44" s="247"/>
      <c r="AL44" s="248"/>
      <c r="AM44" s="244">
        <f>SUM(AM84+AM89+AM94+AM99)</f>
        <v>0</v>
      </c>
      <c r="AN44" s="246"/>
      <c r="AO44" s="268">
        <f>SUM(AO84+AO89+AO94+AO99)</f>
        <v>1354.3999999999999</v>
      </c>
      <c r="AP44" s="249"/>
      <c r="AQ44" s="248"/>
      <c r="AR44" s="244">
        <f>SUM(AR84+AR89+AR94+AR99)</f>
        <v>0</v>
      </c>
      <c r="AS44" s="244"/>
      <c r="AT44" s="244">
        <f>SUM(AT84+AT89+AT94+AT99)</f>
        <v>100</v>
      </c>
      <c r="AU44" s="246"/>
      <c r="AV44" s="248"/>
      <c r="AW44" s="244">
        <f>SUM(AW84+AW89+AW94+AW99)</f>
        <v>0</v>
      </c>
      <c r="AX44" s="246"/>
      <c r="AY44" s="244">
        <f>SUM(AY84+AY89+AY94+AY99)</f>
        <v>115.4</v>
      </c>
      <c r="AZ44" s="244">
        <f>SUM(AZ84+AZ89+AZ94+AZ99)</f>
        <v>0</v>
      </c>
      <c r="BA44" s="246"/>
      <c r="BB44" s="359"/>
    </row>
    <row r="45" spans="1:54" ht="22.5" customHeight="1">
      <c r="A45" s="355"/>
      <c r="B45" s="357"/>
      <c r="C45" s="357"/>
      <c r="D45" s="194" t="s">
        <v>43</v>
      </c>
      <c r="E45" s="286">
        <f>SUM(H45+K45+N45+Q45+T45+W45+Z45+AE45+AJ45+AO45+AT45+AY45)</f>
        <v>3379.9999999999991</v>
      </c>
      <c r="F45" s="286">
        <f>SUM(I45+L45+O45+R45+U45+X45+AC45+AH45+AM45+AR45+AW45+AZ45)</f>
        <v>2549.0009999999997</v>
      </c>
      <c r="G45" s="295">
        <f t="shared" si="1"/>
        <v>75.414230769230784</v>
      </c>
      <c r="H45" s="229">
        <f>SUM(H50+H55+H60+H65+H70+H75+H80)</f>
        <v>30</v>
      </c>
      <c r="I45" s="229">
        <f>SUM(I50+I55+I60+I65+I70+I75+I80+I85+I90)</f>
        <v>30</v>
      </c>
      <c r="J45" s="229"/>
      <c r="K45" s="229">
        <f>SUM(K50+K55+K60+K65+K70+K75+K80)</f>
        <v>160.98400000000001</v>
      </c>
      <c r="L45" s="229">
        <f>SUM(L50+L55+L60+L65+L70+L75+L80+L85+L90)</f>
        <v>109.06699999999999</v>
      </c>
      <c r="M45" s="229"/>
      <c r="N45" s="229">
        <f>SUM(N50+N55+N60+N65+N70+N75+N80)</f>
        <v>1509.9839999999999</v>
      </c>
      <c r="O45" s="229">
        <f>SUM(O50+O55+O60+O65+O70+O75+O80+O85+O90)</f>
        <v>1554.0239999999999</v>
      </c>
      <c r="P45" s="251"/>
      <c r="Q45" s="229">
        <f>SUM(Q50+Q55+Q60+Q65+Q70+Q75+Q80)</f>
        <v>249</v>
      </c>
      <c r="R45" s="229">
        <f>SUM(R50+R55+R60+R65+R70+R75+R80+R85+R90)</f>
        <v>840.93399999999997</v>
      </c>
      <c r="S45" s="229"/>
      <c r="T45" s="229">
        <f>SUM(T50+T55+T60+T65+T70+T75+T80)</f>
        <v>659.976</v>
      </c>
      <c r="U45" s="229">
        <f>SUM(U50+U55+U60+U65+U70+U75+U80+U85+U90)</f>
        <v>14.976000000000001</v>
      </c>
      <c r="V45" s="229"/>
      <c r="W45" s="229">
        <f>SUM(W50+W55+W60+W65+W70+W75+W80)</f>
        <v>107.488</v>
      </c>
      <c r="X45" s="229">
        <f>SUM(X50+X55+X60+X65+X70+X75+X80+X85+X90)</f>
        <v>0</v>
      </c>
      <c r="Y45" s="229"/>
      <c r="Z45" s="229">
        <f>SUM(Z50+Z55+Z60+Z65+Z70+Z75+Z80)</f>
        <v>107.488</v>
      </c>
      <c r="AA45" s="252"/>
      <c r="AB45" s="253"/>
      <c r="AC45" s="229">
        <f>SUM(AC50+AC55+AC60+AC65+AC70+AC75+AC80+AC85+AC90)</f>
        <v>0</v>
      </c>
      <c r="AD45" s="251"/>
      <c r="AE45" s="229">
        <f>SUM(AE50+AE55+AE60+AE65+AE70+AE75+AE80)</f>
        <v>137.488</v>
      </c>
      <c r="AF45" s="252"/>
      <c r="AG45" s="253"/>
      <c r="AH45" s="229">
        <f>SUM(AH50+AH55+AH60+AH65+AH70+AH75+AH80+AH85+AH90)</f>
        <v>0</v>
      </c>
      <c r="AI45" s="251"/>
      <c r="AJ45" s="229">
        <f>SUM(AJ50+AJ55+AJ60+AJ65+AJ70+AJ75+AJ80)</f>
        <v>137.488</v>
      </c>
      <c r="AK45" s="252"/>
      <c r="AL45" s="253"/>
      <c r="AM45" s="229">
        <f>SUM(AM50+AM55+AM60+AM65+AM70+AM75+AM80+AM85+AM90)</f>
        <v>0</v>
      </c>
      <c r="AN45" s="251"/>
      <c r="AO45" s="229">
        <f>SUM(AO50+AO55+AO60+AO65+AO70+AO75+AO80)</f>
        <v>147.488</v>
      </c>
      <c r="AP45" s="252"/>
      <c r="AQ45" s="253"/>
      <c r="AR45" s="229">
        <f>SUM(AR50+AR55+AR60+AR65+AR70+AR75+AR80+AR85+AR90)</f>
        <v>0</v>
      </c>
      <c r="AS45" s="251"/>
      <c r="AT45" s="229">
        <f>SUM(AT50+AT55+AT60+AT65+AT70+AT75+AT80)</f>
        <v>57.488</v>
      </c>
      <c r="AU45" s="252"/>
      <c r="AV45" s="253"/>
      <c r="AW45" s="229">
        <f>SUM(AW50+AW55+AW60+AW65+AW70+AW75+AW80+AW85+AW90)</f>
        <v>0</v>
      </c>
      <c r="AX45" s="251"/>
      <c r="AY45" s="229">
        <f>SUM(AY50+AY55+AY60+AY65+AY70+AY75+AY80)</f>
        <v>75.128</v>
      </c>
      <c r="AZ45" s="229">
        <f>SUM(AZ50+AZ55+AZ60+AZ65+AZ70+AZ75+AZ80+AZ85+AZ90)</f>
        <v>0</v>
      </c>
      <c r="BA45" s="252"/>
      <c r="BB45" s="359"/>
    </row>
    <row r="46" spans="1:54" s="152" customFormat="1" ht="48" customHeight="1">
      <c r="A46" s="355"/>
      <c r="B46" s="357"/>
      <c r="C46" s="357"/>
      <c r="D46" s="221" t="s">
        <v>344</v>
      </c>
      <c r="E46" s="296">
        <f>SUM(N46)</f>
        <v>1044.2056</v>
      </c>
      <c r="F46" s="296">
        <f>SUM(O46)</f>
        <v>1044.2056</v>
      </c>
      <c r="G46" s="295">
        <f t="shared" si="1"/>
        <v>100</v>
      </c>
      <c r="H46" s="236"/>
      <c r="I46" s="236"/>
      <c r="J46" s="236"/>
      <c r="K46" s="236"/>
      <c r="L46" s="236"/>
      <c r="M46" s="236"/>
      <c r="N46" s="236">
        <f>SUM(N51+N56+N61+N66+N71+N76+N81)</f>
        <v>1044.2056</v>
      </c>
      <c r="O46" s="236">
        <f>SUM(O51+O56+O61+O66+O71+O76+O81)</f>
        <v>1044.2056</v>
      </c>
      <c r="P46" s="238"/>
      <c r="Q46" s="236"/>
      <c r="R46" s="236"/>
      <c r="S46" s="236"/>
      <c r="T46" s="236"/>
      <c r="U46" s="236"/>
      <c r="V46" s="236"/>
      <c r="W46" s="236"/>
      <c r="X46" s="236"/>
      <c r="Y46" s="236"/>
      <c r="Z46" s="236"/>
      <c r="AA46" s="239"/>
      <c r="AB46" s="240"/>
      <c r="AC46" s="236"/>
      <c r="AD46" s="238"/>
      <c r="AE46" s="236"/>
      <c r="AF46" s="239"/>
      <c r="AG46" s="240"/>
      <c r="AH46" s="241"/>
      <c r="AI46" s="238"/>
      <c r="AJ46" s="236"/>
      <c r="AK46" s="239"/>
      <c r="AL46" s="240"/>
      <c r="AM46" s="241"/>
      <c r="AN46" s="238"/>
      <c r="AO46" s="236"/>
      <c r="AP46" s="239"/>
      <c r="AQ46" s="240"/>
      <c r="AR46" s="241"/>
      <c r="AS46" s="238"/>
      <c r="AT46" s="236"/>
      <c r="AU46" s="238"/>
      <c r="AV46" s="240"/>
      <c r="AW46" s="241"/>
      <c r="AX46" s="238"/>
      <c r="AY46" s="236"/>
      <c r="AZ46" s="241"/>
      <c r="BA46" s="238"/>
      <c r="BB46" s="359"/>
    </row>
    <row r="47" spans="1:54" ht="18.75" customHeight="1">
      <c r="A47" s="354" t="s">
        <v>269</v>
      </c>
      <c r="B47" s="356" t="s">
        <v>302</v>
      </c>
      <c r="C47" s="356"/>
      <c r="D47" s="147" t="s">
        <v>41</v>
      </c>
      <c r="E47" s="280">
        <f>SUM(H47+K47+N47+Q47+T47+W47+Z47+AE47+AJ47+AO47+AT47+AY47)</f>
        <v>105</v>
      </c>
      <c r="F47" s="280">
        <f>SUM(I47+L47+O47+R47+U47+X47+AC47+AH47+AM47+AR47+AW47+AZ47)</f>
        <v>34.944000000000003</v>
      </c>
      <c r="G47" s="295">
        <f t="shared" si="1"/>
        <v>33.28</v>
      </c>
      <c r="H47" s="226"/>
      <c r="I47" s="226"/>
      <c r="J47" s="226"/>
      <c r="K47" s="226">
        <v>9.984</v>
      </c>
      <c r="L47" s="226">
        <v>9.984</v>
      </c>
      <c r="M47" s="226"/>
      <c r="N47" s="226">
        <v>9.984</v>
      </c>
      <c r="O47" s="226">
        <v>9.984</v>
      </c>
      <c r="P47" s="232"/>
      <c r="Q47" s="226"/>
      <c r="R47" s="226"/>
      <c r="S47" s="226"/>
      <c r="T47" s="226">
        <v>14.976000000000001</v>
      </c>
      <c r="U47" s="226">
        <v>14.976000000000001</v>
      </c>
      <c r="V47" s="226"/>
      <c r="W47" s="226">
        <v>7.4880000000000004</v>
      </c>
      <c r="X47" s="226"/>
      <c r="Y47" s="226"/>
      <c r="Z47" s="226">
        <v>7.4880000000000004</v>
      </c>
      <c r="AA47" s="233"/>
      <c r="AB47" s="234"/>
      <c r="AC47" s="226"/>
      <c r="AD47" s="232"/>
      <c r="AE47" s="226">
        <v>7.4880000000000004</v>
      </c>
      <c r="AF47" s="233"/>
      <c r="AG47" s="234"/>
      <c r="AH47" s="254"/>
      <c r="AI47" s="232"/>
      <c r="AJ47" s="226">
        <v>7.4880000000000004</v>
      </c>
      <c r="AK47" s="233"/>
      <c r="AL47" s="234"/>
      <c r="AM47" s="254"/>
      <c r="AN47" s="232"/>
      <c r="AO47" s="227">
        <v>7.4880000000000004</v>
      </c>
      <c r="AP47" s="235"/>
      <c r="AQ47" s="234"/>
      <c r="AR47" s="226"/>
      <c r="AS47" s="226"/>
      <c r="AT47" s="226">
        <v>7.4880000000000004</v>
      </c>
      <c r="AU47" s="232"/>
      <c r="AV47" s="234"/>
      <c r="AW47" s="254"/>
      <c r="AX47" s="232"/>
      <c r="AY47" s="226">
        <v>25.128</v>
      </c>
      <c r="AZ47" s="254"/>
      <c r="BA47" s="232"/>
      <c r="BB47" s="358"/>
    </row>
    <row r="48" spans="1:54" ht="31.2">
      <c r="A48" s="355"/>
      <c r="B48" s="357"/>
      <c r="C48" s="357"/>
      <c r="D48" s="193" t="s">
        <v>37</v>
      </c>
      <c r="E48" s="296"/>
      <c r="F48" s="296"/>
      <c r="G48" s="295"/>
      <c r="H48" s="236"/>
      <c r="I48" s="236"/>
      <c r="J48" s="236"/>
      <c r="K48" s="236"/>
      <c r="L48" s="236"/>
      <c r="M48" s="236"/>
      <c r="N48" s="236"/>
      <c r="O48" s="236"/>
      <c r="P48" s="238"/>
      <c r="Q48" s="236"/>
      <c r="R48" s="236"/>
      <c r="S48" s="236"/>
      <c r="T48" s="236"/>
      <c r="U48" s="236"/>
      <c r="V48" s="236"/>
      <c r="W48" s="236"/>
      <c r="X48" s="236"/>
      <c r="Y48" s="236"/>
      <c r="Z48" s="236"/>
      <c r="AA48" s="239"/>
      <c r="AB48" s="240"/>
      <c r="AC48" s="236"/>
      <c r="AD48" s="238"/>
      <c r="AE48" s="236"/>
      <c r="AF48" s="239"/>
      <c r="AG48" s="240"/>
      <c r="AH48" s="241"/>
      <c r="AI48" s="238"/>
      <c r="AJ48" s="236"/>
      <c r="AK48" s="239"/>
      <c r="AL48" s="240"/>
      <c r="AM48" s="241"/>
      <c r="AN48" s="238"/>
      <c r="AO48" s="242"/>
      <c r="AP48" s="243"/>
      <c r="AQ48" s="240"/>
      <c r="AR48" s="236"/>
      <c r="AS48" s="236"/>
      <c r="AT48" s="236"/>
      <c r="AU48" s="238"/>
      <c r="AV48" s="240"/>
      <c r="AW48" s="241"/>
      <c r="AX48" s="238"/>
      <c r="AY48" s="236"/>
      <c r="AZ48" s="241"/>
      <c r="BA48" s="238"/>
      <c r="BB48" s="359"/>
    </row>
    <row r="49" spans="1:54" ht="46.5" customHeight="1">
      <c r="A49" s="355"/>
      <c r="B49" s="357"/>
      <c r="C49" s="357"/>
      <c r="D49" s="193" t="s">
        <v>2</v>
      </c>
      <c r="E49" s="292"/>
      <c r="F49" s="292"/>
      <c r="G49" s="295"/>
      <c r="H49" s="244"/>
      <c r="I49" s="244"/>
      <c r="J49" s="244"/>
      <c r="K49" s="244"/>
      <c r="L49" s="244"/>
      <c r="M49" s="244"/>
      <c r="N49" s="244"/>
      <c r="O49" s="244"/>
      <c r="P49" s="246"/>
      <c r="Q49" s="244"/>
      <c r="R49" s="244"/>
      <c r="S49" s="244"/>
      <c r="T49" s="244"/>
      <c r="U49" s="244"/>
      <c r="V49" s="244"/>
      <c r="W49" s="244"/>
      <c r="X49" s="244"/>
      <c r="Y49" s="244"/>
      <c r="Z49" s="244"/>
      <c r="AA49" s="247"/>
      <c r="AB49" s="248"/>
      <c r="AC49" s="244"/>
      <c r="AD49" s="246"/>
      <c r="AE49" s="244"/>
      <c r="AF49" s="247"/>
      <c r="AG49" s="248"/>
      <c r="AH49" s="255"/>
      <c r="AI49" s="246"/>
      <c r="AJ49" s="244"/>
      <c r="AK49" s="247"/>
      <c r="AL49" s="248"/>
      <c r="AM49" s="255"/>
      <c r="AN49" s="246"/>
      <c r="AO49" s="256"/>
      <c r="AP49" s="249"/>
      <c r="AQ49" s="248"/>
      <c r="AR49" s="244"/>
      <c r="AS49" s="244"/>
      <c r="AT49" s="244"/>
      <c r="AU49" s="246"/>
      <c r="AV49" s="248"/>
      <c r="AW49" s="255"/>
      <c r="AX49" s="246"/>
      <c r="AY49" s="244"/>
      <c r="AZ49" s="255"/>
      <c r="BA49" s="246"/>
      <c r="BB49" s="359"/>
    </row>
    <row r="50" spans="1:54" ht="22.5" customHeight="1">
      <c r="A50" s="355"/>
      <c r="B50" s="357"/>
      <c r="C50" s="357"/>
      <c r="D50" s="194" t="s">
        <v>43</v>
      </c>
      <c r="E50" s="286">
        <f>SUM(H50+K50+N50+Q50+T50+W50+Z50+AE50+AJ50+AO50+AT50+AY50)</f>
        <v>105</v>
      </c>
      <c r="F50" s="286">
        <f>SUM(I50+L50+O50+R50+U50+X50+AC50+AH50+AM50+AR50+AW50+AZ50)</f>
        <v>34.944000000000003</v>
      </c>
      <c r="G50" s="295">
        <f t="shared" si="1"/>
        <v>33.28</v>
      </c>
      <c r="H50" s="229"/>
      <c r="I50" s="229"/>
      <c r="J50" s="229"/>
      <c r="K50" s="229">
        <v>9.984</v>
      </c>
      <c r="L50" s="229">
        <v>9.984</v>
      </c>
      <c r="M50" s="229"/>
      <c r="N50" s="229">
        <v>9.984</v>
      </c>
      <c r="O50" s="229">
        <v>9.984</v>
      </c>
      <c r="P50" s="251"/>
      <c r="Q50" s="229"/>
      <c r="R50" s="229"/>
      <c r="S50" s="229"/>
      <c r="T50" s="229">
        <v>14.976000000000001</v>
      </c>
      <c r="U50" s="229">
        <v>14.976000000000001</v>
      </c>
      <c r="V50" s="229"/>
      <c r="W50" s="229">
        <v>7.4880000000000004</v>
      </c>
      <c r="X50" s="229"/>
      <c r="Y50" s="229"/>
      <c r="Z50" s="229">
        <v>7.4880000000000004</v>
      </c>
      <c r="AA50" s="252"/>
      <c r="AB50" s="253"/>
      <c r="AC50" s="229"/>
      <c r="AD50" s="251"/>
      <c r="AE50" s="229">
        <v>7.4880000000000004</v>
      </c>
      <c r="AF50" s="252"/>
      <c r="AG50" s="253"/>
      <c r="AH50" s="257"/>
      <c r="AI50" s="251"/>
      <c r="AJ50" s="229">
        <v>7.4880000000000004</v>
      </c>
      <c r="AK50" s="252"/>
      <c r="AL50" s="253"/>
      <c r="AM50" s="257"/>
      <c r="AN50" s="251"/>
      <c r="AO50" s="229">
        <v>7.4880000000000004</v>
      </c>
      <c r="AP50" s="252"/>
      <c r="AQ50" s="253"/>
      <c r="AR50" s="257"/>
      <c r="AS50" s="251"/>
      <c r="AT50" s="229">
        <v>7.4880000000000004</v>
      </c>
      <c r="AU50" s="252"/>
      <c r="AV50" s="253"/>
      <c r="AW50" s="257"/>
      <c r="AX50" s="251"/>
      <c r="AY50" s="229">
        <v>25.128</v>
      </c>
      <c r="AZ50" s="257"/>
      <c r="BA50" s="252"/>
      <c r="BB50" s="359"/>
    </row>
    <row r="51" spans="1:54" s="152" customFormat="1" ht="45.75" customHeight="1">
      <c r="A51" s="355"/>
      <c r="B51" s="357"/>
      <c r="C51" s="357"/>
      <c r="D51" s="221" t="s">
        <v>344</v>
      </c>
      <c r="E51" s="296"/>
      <c r="F51" s="296"/>
      <c r="G51" s="295"/>
      <c r="H51" s="236"/>
      <c r="I51" s="236"/>
      <c r="J51" s="236"/>
      <c r="K51" s="236"/>
      <c r="L51" s="236"/>
      <c r="M51" s="236"/>
      <c r="N51" s="236"/>
      <c r="O51" s="236"/>
      <c r="P51" s="238"/>
      <c r="Q51" s="236"/>
      <c r="R51" s="236"/>
      <c r="S51" s="236"/>
      <c r="T51" s="236"/>
      <c r="U51" s="236"/>
      <c r="V51" s="236"/>
      <c r="W51" s="236"/>
      <c r="X51" s="236"/>
      <c r="Y51" s="236"/>
      <c r="Z51" s="236"/>
      <c r="AA51" s="239"/>
      <c r="AB51" s="240"/>
      <c r="AC51" s="236"/>
      <c r="AD51" s="238"/>
      <c r="AE51" s="236"/>
      <c r="AF51" s="239"/>
      <c r="AG51" s="240"/>
      <c r="AH51" s="241"/>
      <c r="AI51" s="238"/>
      <c r="AJ51" s="236"/>
      <c r="AK51" s="239"/>
      <c r="AL51" s="240"/>
      <c r="AM51" s="241"/>
      <c r="AN51" s="238"/>
      <c r="AO51" s="236"/>
      <c r="AP51" s="239"/>
      <c r="AQ51" s="240"/>
      <c r="AR51" s="241"/>
      <c r="AS51" s="238"/>
      <c r="AT51" s="236"/>
      <c r="AU51" s="238"/>
      <c r="AV51" s="240"/>
      <c r="AW51" s="241"/>
      <c r="AX51" s="238"/>
      <c r="AY51" s="236"/>
      <c r="AZ51" s="241"/>
      <c r="BA51" s="238"/>
      <c r="BB51" s="359"/>
    </row>
    <row r="52" spans="1:54" ht="18.75" customHeight="1">
      <c r="A52" s="354" t="s">
        <v>337</v>
      </c>
      <c r="B52" s="356" t="s">
        <v>311</v>
      </c>
      <c r="C52" s="356"/>
      <c r="D52" s="147" t="s">
        <v>41</v>
      </c>
      <c r="E52" s="280">
        <f>SUM(H52+K52+N52+Q52+T52+W52+Z52+AE52+AJ52+AO52+AT52+AY52)</f>
        <v>1500</v>
      </c>
      <c r="F52" s="280">
        <f>SUM(I52+L52+O52+R52+U52+X52+AC52+AH52+AM52+AR52+AW52+AZ52)</f>
        <v>1500</v>
      </c>
      <c r="G52" s="295">
        <f t="shared" si="1"/>
        <v>100</v>
      </c>
      <c r="H52" s="226"/>
      <c r="I52" s="226"/>
      <c r="J52" s="226"/>
      <c r="K52" s="226"/>
      <c r="L52" s="226"/>
      <c r="M52" s="226"/>
      <c r="N52" s="228">
        <v>1500</v>
      </c>
      <c r="O52" s="228">
        <v>1493.04</v>
      </c>
      <c r="P52" s="232"/>
      <c r="Q52" s="226"/>
      <c r="R52" s="226">
        <v>6.96</v>
      </c>
      <c r="S52" s="226"/>
      <c r="T52" s="226"/>
      <c r="U52" s="226"/>
      <c r="V52" s="226"/>
      <c r="W52" s="226"/>
      <c r="X52" s="226"/>
      <c r="Y52" s="226"/>
      <c r="Z52" s="226"/>
      <c r="AA52" s="233"/>
      <c r="AB52" s="234"/>
      <c r="AC52" s="226"/>
      <c r="AD52" s="232"/>
      <c r="AE52" s="226"/>
      <c r="AF52" s="233"/>
      <c r="AG52" s="234"/>
      <c r="AH52" s="254"/>
      <c r="AI52" s="232"/>
      <c r="AJ52" s="226"/>
      <c r="AK52" s="233"/>
      <c r="AL52" s="234"/>
      <c r="AM52" s="254"/>
      <c r="AN52" s="232"/>
      <c r="AO52" s="227"/>
      <c r="AP52" s="235"/>
      <c r="AQ52" s="234"/>
      <c r="AR52" s="226"/>
      <c r="AS52" s="226"/>
      <c r="AT52" s="226"/>
      <c r="AU52" s="232"/>
      <c r="AV52" s="234"/>
      <c r="AW52" s="254"/>
      <c r="AX52" s="232"/>
      <c r="AY52" s="226"/>
      <c r="AZ52" s="254"/>
      <c r="BA52" s="232"/>
      <c r="BB52" s="358"/>
    </row>
    <row r="53" spans="1:54" ht="31.2">
      <c r="A53" s="355"/>
      <c r="B53" s="357"/>
      <c r="C53" s="357"/>
      <c r="D53" s="193" t="s">
        <v>37</v>
      </c>
      <c r="E53" s="296"/>
      <c r="F53" s="296"/>
      <c r="G53" s="295"/>
      <c r="H53" s="236"/>
      <c r="I53" s="236"/>
      <c r="J53" s="236"/>
      <c r="K53" s="236"/>
      <c r="L53" s="236"/>
      <c r="M53" s="236"/>
      <c r="N53" s="236"/>
      <c r="O53" s="236"/>
      <c r="P53" s="238"/>
      <c r="Q53" s="236"/>
      <c r="R53" s="236"/>
      <c r="S53" s="236"/>
      <c r="T53" s="236"/>
      <c r="U53" s="236"/>
      <c r="V53" s="236"/>
      <c r="W53" s="236"/>
      <c r="X53" s="236"/>
      <c r="Y53" s="236"/>
      <c r="Z53" s="236"/>
      <c r="AA53" s="239"/>
      <c r="AB53" s="240"/>
      <c r="AC53" s="236"/>
      <c r="AD53" s="238"/>
      <c r="AE53" s="236"/>
      <c r="AF53" s="239"/>
      <c r="AG53" s="240"/>
      <c r="AH53" s="241"/>
      <c r="AI53" s="238"/>
      <c r="AJ53" s="236"/>
      <c r="AK53" s="239"/>
      <c r="AL53" s="240"/>
      <c r="AM53" s="241"/>
      <c r="AN53" s="238"/>
      <c r="AO53" s="242"/>
      <c r="AP53" s="243"/>
      <c r="AQ53" s="240"/>
      <c r="AR53" s="236"/>
      <c r="AS53" s="236"/>
      <c r="AT53" s="236"/>
      <c r="AU53" s="238"/>
      <c r="AV53" s="240"/>
      <c r="AW53" s="241"/>
      <c r="AX53" s="238"/>
      <c r="AY53" s="236"/>
      <c r="AZ53" s="241"/>
      <c r="BA53" s="238"/>
      <c r="BB53" s="359"/>
    </row>
    <row r="54" spans="1:54" ht="46.5" customHeight="1">
      <c r="A54" s="355"/>
      <c r="B54" s="357"/>
      <c r="C54" s="357"/>
      <c r="D54" s="193" t="s">
        <v>2</v>
      </c>
      <c r="E54" s="292"/>
      <c r="F54" s="292"/>
      <c r="G54" s="295"/>
      <c r="H54" s="244"/>
      <c r="I54" s="244"/>
      <c r="J54" s="244"/>
      <c r="K54" s="244"/>
      <c r="L54" s="244"/>
      <c r="M54" s="244"/>
      <c r="N54" s="244"/>
      <c r="O54" s="244"/>
      <c r="P54" s="246"/>
      <c r="Q54" s="244"/>
      <c r="R54" s="244"/>
      <c r="S54" s="244"/>
      <c r="T54" s="244"/>
      <c r="U54" s="244"/>
      <c r="V54" s="244"/>
      <c r="W54" s="244"/>
      <c r="X54" s="244"/>
      <c r="Y54" s="244"/>
      <c r="Z54" s="244"/>
      <c r="AA54" s="247"/>
      <c r="AB54" s="248"/>
      <c r="AC54" s="244"/>
      <c r="AD54" s="246"/>
      <c r="AE54" s="244"/>
      <c r="AF54" s="247"/>
      <c r="AG54" s="248"/>
      <c r="AH54" s="255"/>
      <c r="AI54" s="246"/>
      <c r="AJ54" s="244"/>
      <c r="AK54" s="247"/>
      <c r="AL54" s="248"/>
      <c r="AM54" s="255"/>
      <c r="AN54" s="246"/>
      <c r="AO54" s="256"/>
      <c r="AP54" s="249"/>
      <c r="AQ54" s="248"/>
      <c r="AR54" s="244"/>
      <c r="AS54" s="244"/>
      <c r="AT54" s="244"/>
      <c r="AU54" s="246"/>
      <c r="AV54" s="248"/>
      <c r="AW54" s="255"/>
      <c r="AX54" s="246"/>
      <c r="AY54" s="244"/>
      <c r="AZ54" s="255"/>
      <c r="BA54" s="246"/>
      <c r="BB54" s="359"/>
    </row>
    <row r="55" spans="1:54" ht="22.5" customHeight="1">
      <c r="A55" s="355"/>
      <c r="B55" s="357"/>
      <c r="C55" s="357"/>
      <c r="D55" s="194" t="s">
        <v>43</v>
      </c>
      <c r="E55" s="286">
        <f>SUM(H55+K55+N55+Q55+T55+W55+Z55+AE55+AJ55+AO55+AT55+AY55)</f>
        <v>1500</v>
      </c>
      <c r="F55" s="286">
        <f>SUM(I55+L55+O55+R55+U55+X55+AC55+AH55+AM55+AR55+AW55+AZ55)</f>
        <v>1500</v>
      </c>
      <c r="G55" s="295">
        <f t="shared" si="1"/>
        <v>100</v>
      </c>
      <c r="H55" s="229"/>
      <c r="I55" s="229"/>
      <c r="J55" s="229"/>
      <c r="K55" s="229"/>
      <c r="L55" s="229"/>
      <c r="M55" s="229"/>
      <c r="N55" s="229">
        <v>1500</v>
      </c>
      <c r="O55" s="229">
        <v>1493.04</v>
      </c>
      <c r="P55" s="251"/>
      <c r="Q55" s="229"/>
      <c r="R55" s="229">
        <v>6.96</v>
      </c>
      <c r="S55" s="229"/>
      <c r="T55" s="229"/>
      <c r="U55" s="229"/>
      <c r="V55" s="229"/>
      <c r="W55" s="229"/>
      <c r="X55" s="229"/>
      <c r="Y55" s="229"/>
      <c r="Z55" s="229"/>
      <c r="AA55" s="252"/>
      <c r="AB55" s="253"/>
      <c r="AC55" s="229"/>
      <c r="AD55" s="251"/>
      <c r="AE55" s="229"/>
      <c r="AF55" s="252"/>
      <c r="AG55" s="253"/>
      <c r="AH55" s="257"/>
      <c r="AI55" s="251"/>
      <c r="AJ55" s="229"/>
      <c r="AK55" s="252"/>
      <c r="AL55" s="253"/>
      <c r="AM55" s="257"/>
      <c r="AN55" s="251"/>
      <c r="AO55" s="229"/>
      <c r="AP55" s="252"/>
      <c r="AQ55" s="253"/>
      <c r="AR55" s="257"/>
      <c r="AS55" s="251"/>
      <c r="AT55" s="229"/>
      <c r="AU55" s="252"/>
      <c r="AV55" s="253"/>
      <c r="AW55" s="257"/>
      <c r="AX55" s="251"/>
      <c r="AY55" s="229"/>
      <c r="AZ55" s="257"/>
      <c r="BA55" s="252"/>
      <c r="BB55" s="359"/>
    </row>
    <row r="56" spans="1:54" s="152" customFormat="1" ht="45.75" customHeight="1">
      <c r="A56" s="355"/>
      <c r="B56" s="357"/>
      <c r="C56" s="357"/>
      <c r="D56" s="221" t="s">
        <v>344</v>
      </c>
      <c r="E56" s="296">
        <f>SUM(N56)</f>
        <v>1044.2056</v>
      </c>
      <c r="F56" s="296">
        <f>SUM(O56)</f>
        <v>1044.2056</v>
      </c>
      <c r="G56" s="295">
        <f t="shared" si="1"/>
        <v>100</v>
      </c>
      <c r="H56" s="236"/>
      <c r="I56" s="236"/>
      <c r="J56" s="236"/>
      <c r="K56" s="236"/>
      <c r="L56" s="236"/>
      <c r="M56" s="236"/>
      <c r="N56" s="236">
        <v>1044.2056</v>
      </c>
      <c r="O56" s="236">
        <v>1044.2056</v>
      </c>
      <c r="P56" s="238"/>
      <c r="Q56" s="236"/>
      <c r="R56" s="236"/>
      <c r="S56" s="236"/>
      <c r="T56" s="236"/>
      <c r="U56" s="236"/>
      <c r="V56" s="236"/>
      <c r="W56" s="236"/>
      <c r="X56" s="236"/>
      <c r="Y56" s="236"/>
      <c r="Z56" s="236"/>
      <c r="AA56" s="239"/>
      <c r="AB56" s="240"/>
      <c r="AC56" s="236"/>
      <c r="AD56" s="238"/>
      <c r="AE56" s="236"/>
      <c r="AF56" s="239"/>
      <c r="AG56" s="240"/>
      <c r="AH56" s="241"/>
      <c r="AI56" s="238"/>
      <c r="AJ56" s="236"/>
      <c r="AK56" s="239"/>
      <c r="AL56" s="240"/>
      <c r="AM56" s="241"/>
      <c r="AN56" s="238"/>
      <c r="AO56" s="236"/>
      <c r="AP56" s="239"/>
      <c r="AQ56" s="240"/>
      <c r="AR56" s="241"/>
      <c r="AS56" s="238"/>
      <c r="AT56" s="236"/>
      <c r="AU56" s="238"/>
      <c r="AV56" s="240"/>
      <c r="AW56" s="241"/>
      <c r="AX56" s="238"/>
      <c r="AY56" s="236"/>
      <c r="AZ56" s="241"/>
      <c r="BA56" s="238"/>
      <c r="BB56" s="359"/>
    </row>
    <row r="57" spans="1:54" ht="18.75" customHeight="1">
      <c r="A57" s="354" t="s">
        <v>338</v>
      </c>
      <c r="B57" s="356" t="s">
        <v>313</v>
      </c>
      <c r="C57" s="356"/>
      <c r="D57" s="147" t="s">
        <v>41</v>
      </c>
      <c r="E57" s="280">
        <v>0</v>
      </c>
      <c r="F57" s="280">
        <f>SUM(I57+L57+O57+R57+U57+X57+AC57+AH57+AM57+AR57+AW57+AZ57)</f>
        <v>0</v>
      </c>
      <c r="G57" s="295"/>
      <c r="H57" s="226"/>
      <c r="I57" s="226"/>
      <c r="J57" s="226"/>
      <c r="K57" s="226"/>
      <c r="L57" s="226"/>
      <c r="M57" s="226"/>
      <c r="N57" s="226"/>
      <c r="O57" s="226"/>
      <c r="P57" s="232"/>
      <c r="Q57" s="226"/>
      <c r="R57" s="226"/>
      <c r="S57" s="226"/>
      <c r="T57" s="226"/>
      <c r="U57" s="226"/>
      <c r="V57" s="226"/>
      <c r="W57" s="226"/>
      <c r="X57" s="226"/>
      <c r="Y57" s="226"/>
      <c r="Z57" s="226"/>
      <c r="AA57" s="233"/>
      <c r="AB57" s="234"/>
      <c r="AC57" s="226"/>
      <c r="AD57" s="232"/>
      <c r="AE57" s="226"/>
      <c r="AF57" s="233"/>
      <c r="AG57" s="234"/>
      <c r="AH57" s="254"/>
      <c r="AI57" s="232"/>
      <c r="AJ57" s="226"/>
      <c r="AK57" s="233"/>
      <c r="AL57" s="234"/>
      <c r="AM57" s="254"/>
      <c r="AN57" s="232"/>
      <c r="AO57" s="227"/>
      <c r="AP57" s="235"/>
      <c r="AQ57" s="234"/>
      <c r="AR57" s="226"/>
      <c r="AS57" s="226"/>
      <c r="AT57" s="226"/>
      <c r="AU57" s="232"/>
      <c r="AV57" s="234"/>
      <c r="AW57" s="254"/>
      <c r="AX57" s="232"/>
      <c r="AY57" s="226"/>
      <c r="AZ57" s="254"/>
      <c r="BA57" s="232"/>
      <c r="BB57" s="358"/>
    </row>
    <row r="58" spans="1:54" ht="31.2">
      <c r="A58" s="355"/>
      <c r="B58" s="357"/>
      <c r="C58" s="357"/>
      <c r="D58" s="193" t="s">
        <v>37</v>
      </c>
      <c r="E58" s="296"/>
      <c r="F58" s="296"/>
      <c r="G58" s="295"/>
      <c r="H58" s="236"/>
      <c r="I58" s="236"/>
      <c r="J58" s="236"/>
      <c r="K58" s="236"/>
      <c r="L58" s="236"/>
      <c r="M58" s="236"/>
      <c r="N58" s="236"/>
      <c r="O58" s="236"/>
      <c r="P58" s="238"/>
      <c r="Q58" s="236"/>
      <c r="R58" s="236"/>
      <c r="S58" s="236"/>
      <c r="T58" s="236"/>
      <c r="U58" s="236"/>
      <c r="V58" s="236"/>
      <c r="W58" s="236"/>
      <c r="X58" s="236"/>
      <c r="Y58" s="236"/>
      <c r="Z58" s="236"/>
      <c r="AA58" s="239"/>
      <c r="AB58" s="240"/>
      <c r="AC58" s="236"/>
      <c r="AD58" s="238"/>
      <c r="AE58" s="236"/>
      <c r="AF58" s="239"/>
      <c r="AG58" s="240"/>
      <c r="AH58" s="241"/>
      <c r="AI58" s="238"/>
      <c r="AJ58" s="236"/>
      <c r="AK58" s="239"/>
      <c r="AL58" s="240"/>
      <c r="AM58" s="241"/>
      <c r="AN58" s="238"/>
      <c r="AO58" s="242"/>
      <c r="AP58" s="243"/>
      <c r="AQ58" s="240"/>
      <c r="AR58" s="236"/>
      <c r="AS58" s="236"/>
      <c r="AT58" s="236"/>
      <c r="AU58" s="238"/>
      <c r="AV58" s="240"/>
      <c r="AW58" s="241"/>
      <c r="AX58" s="238"/>
      <c r="AY58" s="236"/>
      <c r="AZ58" s="241"/>
      <c r="BA58" s="238"/>
      <c r="BB58" s="359"/>
    </row>
    <row r="59" spans="1:54" ht="46.5" customHeight="1">
      <c r="A59" s="355"/>
      <c r="B59" s="357"/>
      <c r="C59" s="357"/>
      <c r="D59" s="193" t="s">
        <v>2</v>
      </c>
      <c r="E59" s="292"/>
      <c r="F59" s="292"/>
      <c r="G59" s="295"/>
      <c r="H59" s="244"/>
      <c r="I59" s="244"/>
      <c r="J59" s="244"/>
      <c r="K59" s="244"/>
      <c r="L59" s="244"/>
      <c r="M59" s="244"/>
      <c r="N59" s="244"/>
      <c r="O59" s="244"/>
      <c r="P59" s="246"/>
      <c r="Q59" s="244"/>
      <c r="R59" s="244"/>
      <c r="S59" s="244"/>
      <c r="T59" s="244"/>
      <c r="U59" s="244"/>
      <c r="V59" s="244"/>
      <c r="W59" s="244"/>
      <c r="X59" s="244"/>
      <c r="Y59" s="244"/>
      <c r="Z59" s="244"/>
      <c r="AA59" s="247"/>
      <c r="AB59" s="248"/>
      <c r="AC59" s="244"/>
      <c r="AD59" s="246"/>
      <c r="AE59" s="244"/>
      <c r="AF59" s="247"/>
      <c r="AG59" s="248"/>
      <c r="AH59" s="255"/>
      <c r="AI59" s="246"/>
      <c r="AJ59" s="244"/>
      <c r="AK59" s="247"/>
      <c r="AL59" s="248"/>
      <c r="AM59" s="255"/>
      <c r="AN59" s="246"/>
      <c r="AO59" s="256"/>
      <c r="AP59" s="249"/>
      <c r="AQ59" s="248"/>
      <c r="AR59" s="244"/>
      <c r="AS59" s="244"/>
      <c r="AT59" s="244"/>
      <c r="AU59" s="246"/>
      <c r="AV59" s="248"/>
      <c r="AW59" s="255"/>
      <c r="AX59" s="246"/>
      <c r="AY59" s="244"/>
      <c r="AZ59" s="255"/>
      <c r="BA59" s="246"/>
      <c r="BB59" s="359"/>
    </row>
    <row r="60" spans="1:54" ht="22.5" customHeight="1">
      <c r="A60" s="355"/>
      <c r="B60" s="357"/>
      <c r="C60" s="357"/>
      <c r="D60" s="194" t="s">
        <v>43</v>
      </c>
      <c r="E60" s="286">
        <f>SUM(H60+K60+N60+Q60+T60+W60+Z60+AE60+AJ60+AO60+AT60+AY60)</f>
        <v>0</v>
      </c>
      <c r="F60" s="286">
        <f>SUM(I60+L60+O60+R60+U60+X60+AC60+AH60+AM60+AR60+AW60+AZ60)</f>
        <v>0</v>
      </c>
      <c r="G60" s="295"/>
      <c r="H60" s="229"/>
      <c r="I60" s="229"/>
      <c r="J60" s="229"/>
      <c r="K60" s="229"/>
      <c r="L60" s="229"/>
      <c r="M60" s="229"/>
      <c r="N60" s="229"/>
      <c r="O60" s="229"/>
      <c r="P60" s="251"/>
      <c r="Q60" s="229"/>
      <c r="R60" s="229"/>
      <c r="S60" s="229"/>
      <c r="T60" s="229"/>
      <c r="U60" s="229"/>
      <c r="V60" s="229"/>
      <c r="W60" s="229"/>
      <c r="X60" s="229"/>
      <c r="Y60" s="229"/>
      <c r="Z60" s="229"/>
      <c r="AA60" s="252"/>
      <c r="AB60" s="253"/>
      <c r="AC60" s="229"/>
      <c r="AD60" s="251"/>
      <c r="AE60" s="229"/>
      <c r="AF60" s="252"/>
      <c r="AG60" s="253"/>
      <c r="AH60" s="257"/>
      <c r="AI60" s="251"/>
      <c r="AJ60" s="229"/>
      <c r="AK60" s="252"/>
      <c r="AL60" s="253"/>
      <c r="AM60" s="257"/>
      <c r="AN60" s="251"/>
      <c r="AO60" s="229"/>
      <c r="AP60" s="252"/>
      <c r="AQ60" s="253"/>
      <c r="AR60" s="257"/>
      <c r="AS60" s="251"/>
      <c r="AT60" s="229"/>
      <c r="AU60" s="252"/>
      <c r="AV60" s="253"/>
      <c r="AW60" s="257"/>
      <c r="AX60" s="251"/>
      <c r="AY60" s="229"/>
      <c r="AZ60" s="257"/>
      <c r="BA60" s="252"/>
      <c r="BB60" s="359"/>
    </row>
    <row r="61" spans="1:54" s="152" customFormat="1" ht="44.25" customHeight="1">
      <c r="A61" s="355"/>
      <c r="B61" s="357"/>
      <c r="C61" s="357"/>
      <c r="D61" s="221" t="s">
        <v>344</v>
      </c>
      <c r="E61" s="296"/>
      <c r="F61" s="296"/>
      <c r="G61" s="295"/>
      <c r="H61" s="236"/>
      <c r="I61" s="236"/>
      <c r="J61" s="236"/>
      <c r="K61" s="236"/>
      <c r="L61" s="236"/>
      <c r="M61" s="236"/>
      <c r="N61" s="236"/>
      <c r="O61" s="236"/>
      <c r="P61" s="238"/>
      <c r="Q61" s="236"/>
      <c r="R61" s="236"/>
      <c r="S61" s="236"/>
      <c r="T61" s="236"/>
      <c r="U61" s="236"/>
      <c r="V61" s="236"/>
      <c r="W61" s="236"/>
      <c r="X61" s="236"/>
      <c r="Y61" s="236"/>
      <c r="Z61" s="236"/>
      <c r="AA61" s="239"/>
      <c r="AB61" s="240"/>
      <c r="AC61" s="236"/>
      <c r="AD61" s="238"/>
      <c r="AE61" s="236"/>
      <c r="AF61" s="239"/>
      <c r="AG61" s="240"/>
      <c r="AH61" s="241"/>
      <c r="AI61" s="238"/>
      <c r="AJ61" s="236"/>
      <c r="AK61" s="239"/>
      <c r="AL61" s="240"/>
      <c r="AM61" s="241"/>
      <c r="AN61" s="238"/>
      <c r="AO61" s="236"/>
      <c r="AP61" s="239"/>
      <c r="AQ61" s="240"/>
      <c r="AR61" s="241"/>
      <c r="AS61" s="238"/>
      <c r="AT61" s="236"/>
      <c r="AU61" s="238"/>
      <c r="AV61" s="240"/>
      <c r="AW61" s="241"/>
      <c r="AX61" s="238"/>
      <c r="AY61" s="236"/>
      <c r="AZ61" s="241"/>
      <c r="BA61" s="238"/>
      <c r="BB61" s="359"/>
    </row>
    <row r="62" spans="1:54" ht="18.75" customHeight="1">
      <c r="A62" s="354" t="s">
        <v>303</v>
      </c>
      <c r="B62" s="356" t="s">
        <v>312</v>
      </c>
      <c r="C62" s="356"/>
      <c r="D62" s="147" t="s">
        <v>41</v>
      </c>
      <c r="E62" s="280">
        <f>SUM(H62+K62+N62+Q62+T62+W62+Z62+AE62+AJ62+AO62+AT62+AY62)</f>
        <v>645</v>
      </c>
      <c r="F62" s="280">
        <f>SUM(I62+L62+O62+R62+U62+X62+AC62+AH62+AM62+AR62+AW62+AZ62)</f>
        <v>585</v>
      </c>
      <c r="G62" s="295">
        <f t="shared" si="1"/>
        <v>90.697674418604649</v>
      </c>
      <c r="H62" s="226"/>
      <c r="I62" s="226"/>
      <c r="J62" s="226"/>
      <c r="K62" s="226"/>
      <c r="L62" s="226"/>
      <c r="M62" s="226"/>
      <c r="N62" s="226"/>
      <c r="O62" s="226"/>
      <c r="P62" s="232"/>
      <c r="Q62" s="226"/>
      <c r="R62" s="226">
        <v>585</v>
      </c>
      <c r="S62" s="226"/>
      <c r="T62" s="226">
        <v>645</v>
      </c>
      <c r="U62" s="226"/>
      <c r="V62" s="226"/>
      <c r="W62" s="226"/>
      <c r="X62" s="226"/>
      <c r="Y62" s="226"/>
      <c r="Z62" s="226"/>
      <c r="AA62" s="233"/>
      <c r="AB62" s="234"/>
      <c r="AC62" s="226"/>
      <c r="AD62" s="232"/>
      <c r="AE62" s="226"/>
      <c r="AF62" s="233"/>
      <c r="AG62" s="234"/>
      <c r="AH62" s="254"/>
      <c r="AI62" s="232"/>
      <c r="AJ62" s="226"/>
      <c r="AK62" s="233"/>
      <c r="AL62" s="234"/>
      <c r="AM62" s="254"/>
      <c r="AN62" s="232"/>
      <c r="AO62" s="227"/>
      <c r="AP62" s="235"/>
      <c r="AQ62" s="234"/>
      <c r="AR62" s="226"/>
      <c r="AS62" s="226"/>
      <c r="AT62" s="226"/>
      <c r="AU62" s="232"/>
      <c r="AV62" s="234"/>
      <c r="AW62" s="254"/>
      <c r="AX62" s="232"/>
      <c r="AY62" s="226"/>
      <c r="AZ62" s="254"/>
      <c r="BA62" s="232"/>
      <c r="BB62" s="358"/>
    </row>
    <row r="63" spans="1:54" ht="31.2">
      <c r="A63" s="355"/>
      <c r="B63" s="357"/>
      <c r="C63" s="357"/>
      <c r="D63" s="193" t="s">
        <v>37</v>
      </c>
      <c r="E63" s="296"/>
      <c r="F63" s="296"/>
      <c r="G63" s="295"/>
      <c r="H63" s="236"/>
      <c r="I63" s="236"/>
      <c r="J63" s="236"/>
      <c r="K63" s="236"/>
      <c r="L63" s="236"/>
      <c r="M63" s="236"/>
      <c r="N63" s="236"/>
      <c r="O63" s="236"/>
      <c r="P63" s="238"/>
      <c r="Q63" s="236"/>
      <c r="R63" s="236"/>
      <c r="S63" s="236"/>
      <c r="T63" s="236"/>
      <c r="U63" s="236"/>
      <c r="V63" s="236"/>
      <c r="W63" s="236"/>
      <c r="X63" s="236"/>
      <c r="Y63" s="236"/>
      <c r="Z63" s="236"/>
      <c r="AA63" s="239"/>
      <c r="AB63" s="240"/>
      <c r="AC63" s="236"/>
      <c r="AD63" s="238"/>
      <c r="AE63" s="236"/>
      <c r="AF63" s="239"/>
      <c r="AG63" s="240"/>
      <c r="AH63" s="241"/>
      <c r="AI63" s="238"/>
      <c r="AJ63" s="236"/>
      <c r="AK63" s="239"/>
      <c r="AL63" s="240"/>
      <c r="AM63" s="241"/>
      <c r="AN63" s="238"/>
      <c r="AO63" s="242"/>
      <c r="AP63" s="243"/>
      <c r="AQ63" s="240"/>
      <c r="AR63" s="236"/>
      <c r="AS63" s="236"/>
      <c r="AT63" s="236"/>
      <c r="AU63" s="238"/>
      <c r="AV63" s="240"/>
      <c r="AW63" s="241"/>
      <c r="AX63" s="238"/>
      <c r="AY63" s="236"/>
      <c r="AZ63" s="241"/>
      <c r="BA63" s="238"/>
      <c r="BB63" s="359"/>
    </row>
    <row r="64" spans="1:54" ht="46.5" customHeight="1">
      <c r="A64" s="355"/>
      <c r="B64" s="357"/>
      <c r="C64" s="357"/>
      <c r="D64" s="193" t="s">
        <v>2</v>
      </c>
      <c r="E64" s="292"/>
      <c r="F64" s="292"/>
      <c r="G64" s="295"/>
      <c r="H64" s="244"/>
      <c r="I64" s="244"/>
      <c r="J64" s="244"/>
      <c r="K64" s="244"/>
      <c r="L64" s="244"/>
      <c r="M64" s="244"/>
      <c r="N64" s="244"/>
      <c r="O64" s="244"/>
      <c r="P64" s="246"/>
      <c r="Q64" s="244"/>
      <c r="R64" s="244"/>
      <c r="S64" s="244"/>
      <c r="T64" s="244"/>
      <c r="U64" s="244"/>
      <c r="V64" s="244"/>
      <c r="W64" s="244"/>
      <c r="X64" s="244"/>
      <c r="Y64" s="244"/>
      <c r="Z64" s="244"/>
      <c r="AA64" s="247"/>
      <c r="AB64" s="248"/>
      <c r="AC64" s="244"/>
      <c r="AD64" s="246"/>
      <c r="AE64" s="244"/>
      <c r="AF64" s="247"/>
      <c r="AG64" s="248"/>
      <c r="AH64" s="255"/>
      <c r="AI64" s="246"/>
      <c r="AJ64" s="244"/>
      <c r="AK64" s="247"/>
      <c r="AL64" s="248"/>
      <c r="AM64" s="255"/>
      <c r="AN64" s="246"/>
      <c r="AO64" s="256"/>
      <c r="AP64" s="249"/>
      <c r="AQ64" s="248"/>
      <c r="AR64" s="244"/>
      <c r="AS64" s="244"/>
      <c r="AT64" s="244"/>
      <c r="AU64" s="246"/>
      <c r="AV64" s="248"/>
      <c r="AW64" s="255"/>
      <c r="AX64" s="246"/>
      <c r="AY64" s="244"/>
      <c r="AZ64" s="255"/>
      <c r="BA64" s="246"/>
      <c r="BB64" s="359"/>
    </row>
    <row r="65" spans="1:54" ht="22.5" customHeight="1">
      <c r="A65" s="355"/>
      <c r="B65" s="357"/>
      <c r="C65" s="357"/>
      <c r="D65" s="194" t="s">
        <v>43</v>
      </c>
      <c r="E65" s="286">
        <v>645</v>
      </c>
      <c r="F65" s="286">
        <f>SUM(I65+L65+O65+R65+U65+X65+AC65+AH65+AM65+AR65+AW65+AZ65)</f>
        <v>585</v>
      </c>
      <c r="G65" s="295">
        <f t="shared" si="1"/>
        <v>90.697674418604649</v>
      </c>
      <c r="H65" s="229"/>
      <c r="I65" s="229"/>
      <c r="J65" s="229"/>
      <c r="K65" s="229"/>
      <c r="L65" s="229"/>
      <c r="M65" s="229"/>
      <c r="N65" s="229"/>
      <c r="O65" s="229"/>
      <c r="P65" s="251"/>
      <c r="Q65" s="229"/>
      <c r="R65" s="229">
        <v>585</v>
      </c>
      <c r="S65" s="229"/>
      <c r="T65" s="229">
        <v>645</v>
      </c>
      <c r="U65" s="229"/>
      <c r="V65" s="229"/>
      <c r="W65" s="229"/>
      <c r="X65" s="229"/>
      <c r="Y65" s="229"/>
      <c r="Z65" s="229"/>
      <c r="AA65" s="252"/>
      <c r="AB65" s="253"/>
      <c r="AC65" s="229"/>
      <c r="AD65" s="251"/>
      <c r="AE65" s="229"/>
      <c r="AF65" s="252"/>
      <c r="AG65" s="253"/>
      <c r="AH65" s="257"/>
      <c r="AI65" s="251"/>
      <c r="AJ65" s="229"/>
      <c r="AK65" s="252"/>
      <c r="AL65" s="253"/>
      <c r="AM65" s="257"/>
      <c r="AN65" s="251"/>
      <c r="AO65" s="229"/>
      <c r="AP65" s="252"/>
      <c r="AQ65" s="253"/>
      <c r="AR65" s="257"/>
      <c r="AS65" s="251"/>
      <c r="AT65" s="229"/>
      <c r="AU65" s="252"/>
      <c r="AV65" s="253"/>
      <c r="AW65" s="257"/>
      <c r="AX65" s="251"/>
      <c r="AY65" s="229"/>
      <c r="AZ65" s="257"/>
      <c r="BA65" s="252"/>
      <c r="BB65" s="359"/>
    </row>
    <row r="66" spans="1:54" s="152" customFormat="1" ht="47.25" customHeight="1">
      <c r="A66" s="355"/>
      <c r="B66" s="357"/>
      <c r="C66" s="357"/>
      <c r="D66" s="221" t="s">
        <v>344</v>
      </c>
      <c r="E66" s="296"/>
      <c r="F66" s="296"/>
      <c r="G66" s="295"/>
      <c r="H66" s="236"/>
      <c r="I66" s="236"/>
      <c r="J66" s="236"/>
      <c r="K66" s="236"/>
      <c r="L66" s="236"/>
      <c r="M66" s="236"/>
      <c r="N66" s="236"/>
      <c r="O66" s="236"/>
      <c r="P66" s="238"/>
      <c r="Q66" s="236"/>
      <c r="R66" s="236"/>
      <c r="S66" s="236"/>
      <c r="T66" s="236"/>
      <c r="U66" s="236"/>
      <c r="V66" s="236"/>
      <c r="W66" s="236"/>
      <c r="X66" s="236"/>
      <c r="Y66" s="236"/>
      <c r="Z66" s="236"/>
      <c r="AA66" s="239"/>
      <c r="AB66" s="240"/>
      <c r="AC66" s="236"/>
      <c r="AD66" s="238"/>
      <c r="AE66" s="236"/>
      <c r="AF66" s="239"/>
      <c r="AG66" s="240"/>
      <c r="AH66" s="241"/>
      <c r="AI66" s="238"/>
      <c r="AJ66" s="236"/>
      <c r="AK66" s="239"/>
      <c r="AL66" s="240"/>
      <c r="AM66" s="241"/>
      <c r="AN66" s="238"/>
      <c r="AO66" s="236"/>
      <c r="AP66" s="239"/>
      <c r="AQ66" s="240"/>
      <c r="AR66" s="241"/>
      <c r="AS66" s="238"/>
      <c r="AT66" s="236"/>
      <c r="AU66" s="238"/>
      <c r="AV66" s="240"/>
      <c r="AW66" s="241"/>
      <c r="AX66" s="238"/>
      <c r="AY66" s="236"/>
      <c r="AZ66" s="241"/>
      <c r="BA66" s="238"/>
      <c r="BB66" s="359"/>
    </row>
    <row r="67" spans="1:54" ht="18.75" customHeight="1">
      <c r="A67" s="354" t="s">
        <v>304</v>
      </c>
      <c r="B67" s="356" t="s">
        <v>314</v>
      </c>
      <c r="C67" s="356"/>
      <c r="D67" s="147" t="s">
        <v>41</v>
      </c>
      <c r="E67" s="280">
        <f>SUM(H67+K67+N67+Q67+T67+W67+Z67+AE67+AJ67+AO67+AT67+AY67)</f>
        <v>0</v>
      </c>
      <c r="F67" s="280">
        <f>SUM(I67+L67+O67+R67+U67+X67+AC67+AH67+AM67+AR67+AW67+AZ67)</f>
        <v>0</v>
      </c>
      <c r="G67" s="295" t="e">
        <f t="shared" si="1"/>
        <v>#DIV/0!</v>
      </c>
      <c r="H67" s="226"/>
      <c r="I67" s="226"/>
      <c r="J67" s="226"/>
      <c r="K67" s="226"/>
      <c r="L67" s="226"/>
      <c r="M67" s="226"/>
      <c r="N67" s="226"/>
      <c r="O67" s="226"/>
      <c r="P67" s="232"/>
      <c r="Q67" s="226"/>
      <c r="R67" s="226"/>
      <c r="S67" s="226"/>
      <c r="T67" s="226"/>
      <c r="U67" s="226"/>
      <c r="V67" s="226"/>
      <c r="W67" s="226"/>
      <c r="X67" s="226"/>
      <c r="Y67" s="226"/>
      <c r="Z67" s="226"/>
      <c r="AA67" s="233"/>
      <c r="AB67" s="234"/>
      <c r="AC67" s="226"/>
      <c r="AD67" s="232"/>
      <c r="AE67" s="226"/>
      <c r="AF67" s="233"/>
      <c r="AG67" s="234"/>
      <c r="AH67" s="254"/>
      <c r="AI67" s="232"/>
      <c r="AJ67" s="226"/>
      <c r="AK67" s="233"/>
      <c r="AL67" s="234"/>
      <c r="AM67" s="254"/>
      <c r="AN67" s="232"/>
      <c r="AO67" s="227"/>
      <c r="AP67" s="235"/>
      <c r="AQ67" s="234"/>
      <c r="AR67" s="226"/>
      <c r="AS67" s="226"/>
      <c r="AT67" s="226"/>
      <c r="AU67" s="232"/>
      <c r="AV67" s="234"/>
      <c r="AW67" s="254"/>
      <c r="AX67" s="232"/>
      <c r="AY67" s="226"/>
      <c r="AZ67" s="254"/>
      <c r="BA67" s="232"/>
      <c r="BB67" s="358"/>
    </row>
    <row r="68" spans="1:54" ht="31.2">
      <c r="A68" s="355"/>
      <c r="B68" s="357"/>
      <c r="C68" s="357"/>
      <c r="D68" s="193" t="s">
        <v>37</v>
      </c>
      <c r="E68" s="296"/>
      <c r="F68" s="296"/>
      <c r="G68" s="295"/>
      <c r="H68" s="236"/>
      <c r="I68" s="236"/>
      <c r="J68" s="236"/>
      <c r="K68" s="236"/>
      <c r="L68" s="236"/>
      <c r="M68" s="236"/>
      <c r="N68" s="236"/>
      <c r="O68" s="236"/>
      <c r="P68" s="238"/>
      <c r="Q68" s="236"/>
      <c r="R68" s="236"/>
      <c r="S68" s="236"/>
      <c r="T68" s="236"/>
      <c r="U68" s="236"/>
      <c r="V68" s="236"/>
      <c r="W68" s="236"/>
      <c r="X68" s="236"/>
      <c r="Y68" s="236"/>
      <c r="Z68" s="236"/>
      <c r="AA68" s="239"/>
      <c r="AB68" s="240"/>
      <c r="AC68" s="236"/>
      <c r="AD68" s="238"/>
      <c r="AE68" s="236"/>
      <c r="AF68" s="239"/>
      <c r="AG68" s="240"/>
      <c r="AH68" s="241"/>
      <c r="AI68" s="238"/>
      <c r="AJ68" s="236"/>
      <c r="AK68" s="239"/>
      <c r="AL68" s="240"/>
      <c r="AM68" s="241"/>
      <c r="AN68" s="238"/>
      <c r="AO68" s="242"/>
      <c r="AP68" s="243"/>
      <c r="AQ68" s="240"/>
      <c r="AR68" s="236"/>
      <c r="AS68" s="236"/>
      <c r="AT68" s="236"/>
      <c r="AU68" s="238"/>
      <c r="AV68" s="240"/>
      <c r="AW68" s="241"/>
      <c r="AX68" s="238"/>
      <c r="AY68" s="236"/>
      <c r="AZ68" s="241"/>
      <c r="BA68" s="238"/>
      <c r="BB68" s="359"/>
    </row>
    <row r="69" spans="1:54" ht="46.5" customHeight="1">
      <c r="A69" s="355"/>
      <c r="B69" s="357"/>
      <c r="C69" s="357"/>
      <c r="D69" s="193" t="s">
        <v>2</v>
      </c>
      <c r="E69" s="292"/>
      <c r="F69" s="292"/>
      <c r="G69" s="295"/>
      <c r="H69" s="244"/>
      <c r="I69" s="244"/>
      <c r="J69" s="244"/>
      <c r="K69" s="244"/>
      <c r="L69" s="244"/>
      <c r="M69" s="244"/>
      <c r="N69" s="244"/>
      <c r="O69" s="244"/>
      <c r="P69" s="246"/>
      <c r="Q69" s="244"/>
      <c r="R69" s="244"/>
      <c r="S69" s="244"/>
      <c r="T69" s="244"/>
      <c r="U69" s="244"/>
      <c r="V69" s="244"/>
      <c r="W69" s="244"/>
      <c r="X69" s="244"/>
      <c r="Y69" s="244"/>
      <c r="Z69" s="244"/>
      <c r="AA69" s="247"/>
      <c r="AB69" s="248"/>
      <c r="AC69" s="244"/>
      <c r="AD69" s="246"/>
      <c r="AE69" s="244"/>
      <c r="AF69" s="247"/>
      <c r="AG69" s="248"/>
      <c r="AH69" s="255"/>
      <c r="AI69" s="246"/>
      <c r="AJ69" s="244"/>
      <c r="AK69" s="247"/>
      <c r="AL69" s="248"/>
      <c r="AM69" s="255"/>
      <c r="AN69" s="246"/>
      <c r="AO69" s="256"/>
      <c r="AP69" s="249"/>
      <c r="AQ69" s="248"/>
      <c r="AR69" s="244"/>
      <c r="AS69" s="244"/>
      <c r="AT69" s="244"/>
      <c r="AU69" s="246"/>
      <c r="AV69" s="248"/>
      <c r="AW69" s="255"/>
      <c r="AX69" s="246"/>
      <c r="AY69" s="244"/>
      <c r="AZ69" s="255"/>
      <c r="BA69" s="246"/>
      <c r="BB69" s="359"/>
    </row>
    <row r="70" spans="1:54" ht="22.5" customHeight="1">
      <c r="A70" s="355"/>
      <c r="B70" s="357"/>
      <c r="C70" s="357"/>
      <c r="D70" s="194" t="s">
        <v>43</v>
      </c>
      <c r="E70" s="286">
        <f>SUM(H70+K70+N70+Q70+T70+W70+Z70+AE70+AJ70+AO70+AT70+AY70)</f>
        <v>0</v>
      </c>
      <c r="F70" s="286">
        <f>SUM(I70+L70+O70+R70+U70+X70+AC70+AH70+AM70+AR70+AW70+AZ70)</f>
        <v>0</v>
      </c>
      <c r="G70" s="295"/>
      <c r="H70" s="229"/>
      <c r="I70" s="229"/>
      <c r="J70" s="229"/>
      <c r="K70" s="229"/>
      <c r="L70" s="229"/>
      <c r="M70" s="229"/>
      <c r="N70" s="229"/>
      <c r="O70" s="229"/>
      <c r="P70" s="251"/>
      <c r="Q70" s="229"/>
      <c r="R70" s="229"/>
      <c r="S70" s="229"/>
      <c r="T70" s="229"/>
      <c r="U70" s="229"/>
      <c r="V70" s="229"/>
      <c r="W70" s="229"/>
      <c r="X70" s="229"/>
      <c r="Y70" s="229"/>
      <c r="Z70" s="229"/>
      <c r="AA70" s="252"/>
      <c r="AB70" s="253"/>
      <c r="AC70" s="229"/>
      <c r="AD70" s="251"/>
      <c r="AE70" s="229"/>
      <c r="AF70" s="252"/>
      <c r="AG70" s="253"/>
      <c r="AH70" s="257"/>
      <c r="AI70" s="251"/>
      <c r="AJ70" s="229"/>
      <c r="AK70" s="252"/>
      <c r="AL70" s="253"/>
      <c r="AM70" s="257"/>
      <c r="AN70" s="251"/>
      <c r="AO70" s="229"/>
      <c r="AP70" s="252"/>
      <c r="AQ70" s="253"/>
      <c r="AR70" s="257"/>
      <c r="AS70" s="251"/>
      <c r="AT70" s="229"/>
      <c r="AU70" s="252"/>
      <c r="AV70" s="253"/>
      <c r="AW70" s="257"/>
      <c r="AX70" s="251"/>
      <c r="AY70" s="229"/>
      <c r="AZ70" s="257"/>
      <c r="BA70" s="252"/>
      <c r="BB70" s="359"/>
    </row>
    <row r="71" spans="1:54" s="152" customFormat="1" ht="45.75" customHeight="1">
      <c r="A71" s="355"/>
      <c r="B71" s="357"/>
      <c r="C71" s="357"/>
      <c r="D71" s="221" t="s">
        <v>344</v>
      </c>
      <c r="E71" s="296"/>
      <c r="F71" s="296"/>
      <c r="G71" s="295"/>
      <c r="H71" s="236"/>
      <c r="I71" s="236"/>
      <c r="J71" s="236"/>
      <c r="K71" s="236"/>
      <c r="L71" s="236"/>
      <c r="M71" s="236"/>
      <c r="N71" s="236"/>
      <c r="O71" s="236"/>
      <c r="P71" s="238"/>
      <c r="Q71" s="236"/>
      <c r="R71" s="236"/>
      <c r="S71" s="236"/>
      <c r="T71" s="236"/>
      <c r="U71" s="236"/>
      <c r="V71" s="236"/>
      <c r="W71" s="236"/>
      <c r="X71" s="236"/>
      <c r="Y71" s="236"/>
      <c r="Z71" s="236"/>
      <c r="AA71" s="239"/>
      <c r="AB71" s="240"/>
      <c r="AC71" s="236"/>
      <c r="AD71" s="238"/>
      <c r="AE71" s="236"/>
      <c r="AF71" s="239"/>
      <c r="AG71" s="240"/>
      <c r="AH71" s="241"/>
      <c r="AI71" s="238"/>
      <c r="AJ71" s="236"/>
      <c r="AK71" s="239"/>
      <c r="AL71" s="240"/>
      <c r="AM71" s="241"/>
      <c r="AN71" s="238"/>
      <c r="AO71" s="236"/>
      <c r="AP71" s="239"/>
      <c r="AQ71" s="240"/>
      <c r="AR71" s="241"/>
      <c r="AS71" s="238"/>
      <c r="AT71" s="236"/>
      <c r="AU71" s="238"/>
      <c r="AV71" s="240"/>
      <c r="AW71" s="241"/>
      <c r="AX71" s="238"/>
      <c r="AY71" s="236"/>
      <c r="AZ71" s="241"/>
      <c r="BA71" s="238"/>
      <c r="BB71" s="359"/>
    </row>
    <row r="72" spans="1:54" ht="18.75" customHeight="1">
      <c r="A72" s="354" t="s">
        <v>305</v>
      </c>
      <c r="B72" s="356" t="s">
        <v>315</v>
      </c>
      <c r="C72" s="356"/>
      <c r="D72" s="147" t="s">
        <v>41</v>
      </c>
      <c r="E72" s="280">
        <f>SUM(H72+K72+N72+Q72+T72+W72+Z72+AE72+AJ72+AO72+AT72+AY72)</f>
        <v>400</v>
      </c>
      <c r="F72" s="280">
        <f>SUM(I72+L72+O72+R72+U72+X72+AC72+AH72+AM72+AR72+AW72+AZ72)</f>
        <v>100</v>
      </c>
      <c r="G72" s="295">
        <f t="shared" si="1"/>
        <v>25</v>
      </c>
      <c r="H72" s="226"/>
      <c r="I72" s="226"/>
      <c r="J72" s="226"/>
      <c r="K72" s="226">
        <v>51</v>
      </c>
      <c r="L72" s="226"/>
      <c r="M72" s="226"/>
      <c r="N72" s="226"/>
      <c r="O72" s="226">
        <v>51</v>
      </c>
      <c r="P72" s="232"/>
      <c r="Q72" s="226">
        <v>49</v>
      </c>
      <c r="R72" s="226">
        <v>49</v>
      </c>
      <c r="S72" s="226"/>
      <c r="T72" s="226"/>
      <c r="U72" s="226"/>
      <c r="V72" s="226"/>
      <c r="W72" s="226">
        <v>50</v>
      </c>
      <c r="X72" s="226"/>
      <c r="Y72" s="226"/>
      <c r="Z72" s="226">
        <v>50</v>
      </c>
      <c r="AA72" s="233"/>
      <c r="AB72" s="234"/>
      <c r="AC72" s="226"/>
      <c r="AD72" s="232"/>
      <c r="AE72" s="226">
        <v>50</v>
      </c>
      <c r="AF72" s="233"/>
      <c r="AG72" s="234"/>
      <c r="AH72" s="254"/>
      <c r="AI72" s="232"/>
      <c r="AJ72" s="226">
        <v>50</v>
      </c>
      <c r="AK72" s="233"/>
      <c r="AL72" s="234"/>
      <c r="AM72" s="254"/>
      <c r="AN72" s="232"/>
      <c r="AO72" s="227"/>
      <c r="AP72" s="235"/>
      <c r="AQ72" s="234"/>
      <c r="AR72" s="226"/>
      <c r="AS72" s="226"/>
      <c r="AT72" s="226">
        <v>50</v>
      </c>
      <c r="AU72" s="232"/>
      <c r="AV72" s="234"/>
      <c r="AW72" s="254"/>
      <c r="AX72" s="232"/>
      <c r="AY72" s="226">
        <v>50</v>
      </c>
      <c r="AZ72" s="254"/>
      <c r="BA72" s="232"/>
      <c r="BB72" s="358"/>
    </row>
    <row r="73" spans="1:54" ht="31.2">
      <c r="A73" s="355"/>
      <c r="B73" s="357"/>
      <c r="C73" s="357"/>
      <c r="D73" s="193" t="s">
        <v>37</v>
      </c>
      <c r="E73" s="296"/>
      <c r="F73" s="296"/>
      <c r="G73" s="295"/>
      <c r="H73" s="236"/>
      <c r="I73" s="236"/>
      <c r="J73" s="236"/>
      <c r="K73" s="236"/>
      <c r="L73" s="236"/>
      <c r="M73" s="236"/>
      <c r="N73" s="236"/>
      <c r="O73" s="236"/>
      <c r="P73" s="238"/>
      <c r="Q73" s="236"/>
      <c r="R73" s="236"/>
      <c r="S73" s="236"/>
      <c r="T73" s="236"/>
      <c r="U73" s="236"/>
      <c r="V73" s="236"/>
      <c r="W73" s="236"/>
      <c r="X73" s="236"/>
      <c r="Y73" s="236"/>
      <c r="Z73" s="236"/>
      <c r="AA73" s="239"/>
      <c r="AB73" s="240"/>
      <c r="AC73" s="236"/>
      <c r="AD73" s="238"/>
      <c r="AE73" s="236"/>
      <c r="AF73" s="239"/>
      <c r="AG73" s="240"/>
      <c r="AH73" s="241"/>
      <c r="AI73" s="238"/>
      <c r="AJ73" s="236"/>
      <c r="AK73" s="239"/>
      <c r="AL73" s="240"/>
      <c r="AM73" s="241"/>
      <c r="AN73" s="238"/>
      <c r="AO73" s="242"/>
      <c r="AP73" s="243"/>
      <c r="AQ73" s="240"/>
      <c r="AR73" s="236"/>
      <c r="AS73" s="236"/>
      <c r="AT73" s="236"/>
      <c r="AU73" s="238"/>
      <c r="AV73" s="240"/>
      <c r="AW73" s="241"/>
      <c r="AX73" s="238"/>
      <c r="AY73" s="236"/>
      <c r="AZ73" s="241"/>
      <c r="BA73" s="238"/>
      <c r="BB73" s="359"/>
    </row>
    <row r="74" spans="1:54" ht="46.5" customHeight="1">
      <c r="A74" s="355"/>
      <c r="B74" s="357"/>
      <c r="C74" s="357"/>
      <c r="D74" s="193" t="s">
        <v>2</v>
      </c>
      <c r="E74" s="292"/>
      <c r="F74" s="292"/>
      <c r="G74" s="295"/>
      <c r="H74" s="244"/>
      <c r="I74" s="244"/>
      <c r="J74" s="244"/>
      <c r="K74" s="244"/>
      <c r="L74" s="244"/>
      <c r="M74" s="244"/>
      <c r="N74" s="244"/>
      <c r="O74" s="244"/>
      <c r="P74" s="246"/>
      <c r="Q74" s="244"/>
      <c r="R74" s="244"/>
      <c r="S74" s="244"/>
      <c r="T74" s="244"/>
      <c r="U74" s="244"/>
      <c r="V74" s="244"/>
      <c r="W74" s="244"/>
      <c r="X74" s="244"/>
      <c r="Y74" s="244"/>
      <c r="Z74" s="244"/>
      <c r="AA74" s="247"/>
      <c r="AB74" s="248"/>
      <c r="AC74" s="244"/>
      <c r="AD74" s="246"/>
      <c r="AE74" s="244"/>
      <c r="AF74" s="247"/>
      <c r="AG74" s="248"/>
      <c r="AH74" s="255"/>
      <c r="AI74" s="246"/>
      <c r="AJ74" s="244"/>
      <c r="AK74" s="247"/>
      <c r="AL74" s="248"/>
      <c r="AM74" s="255"/>
      <c r="AN74" s="246"/>
      <c r="AO74" s="256"/>
      <c r="AP74" s="249"/>
      <c r="AQ74" s="248"/>
      <c r="AR74" s="244"/>
      <c r="AS74" s="244"/>
      <c r="AT74" s="244"/>
      <c r="AU74" s="246"/>
      <c r="AV74" s="248"/>
      <c r="AW74" s="255"/>
      <c r="AX74" s="246"/>
      <c r="AY74" s="244"/>
      <c r="AZ74" s="255"/>
      <c r="BA74" s="246"/>
      <c r="BB74" s="359"/>
    </row>
    <row r="75" spans="1:54" ht="22.5" customHeight="1">
      <c r="A75" s="355"/>
      <c r="B75" s="357"/>
      <c r="C75" s="357"/>
      <c r="D75" s="194" t="s">
        <v>43</v>
      </c>
      <c r="E75" s="286">
        <v>400</v>
      </c>
      <c r="F75" s="286">
        <f>SUM(I75+L75+O75+R75+U75+X75+AC75+AH75+AM75+AR75+AW75+AZ75)</f>
        <v>100</v>
      </c>
      <c r="G75" s="295">
        <f t="shared" si="1"/>
        <v>25</v>
      </c>
      <c r="H75" s="229"/>
      <c r="I75" s="229"/>
      <c r="J75" s="229"/>
      <c r="K75" s="229">
        <v>51</v>
      </c>
      <c r="L75" s="229"/>
      <c r="M75" s="229"/>
      <c r="N75" s="229"/>
      <c r="O75" s="229">
        <v>51</v>
      </c>
      <c r="P75" s="251"/>
      <c r="Q75" s="229">
        <v>49</v>
      </c>
      <c r="R75" s="229">
        <v>49</v>
      </c>
      <c r="S75" s="229"/>
      <c r="T75" s="229"/>
      <c r="U75" s="229"/>
      <c r="V75" s="229"/>
      <c r="W75" s="229">
        <v>50</v>
      </c>
      <c r="X75" s="229"/>
      <c r="Y75" s="229"/>
      <c r="Z75" s="229">
        <v>50</v>
      </c>
      <c r="AA75" s="252"/>
      <c r="AB75" s="253"/>
      <c r="AC75" s="229"/>
      <c r="AD75" s="251"/>
      <c r="AE75" s="229">
        <v>50</v>
      </c>
      <c r="AF75" s="252"/>
      <c r="AG75" s="253"/>
      <c r="AH75" s="257"/>
      <c r="AI75" s="251"/>
      <c r="AJ75" s="229">
        <v>50</v>
      </c>
      <c r="AK75" s="252"/>
      <c r="AL75" s="253"/>
      <c r="AM75" s="257"/>
      <c r="AN75" s="251"/>
      <c r="AO75" s="229"/>
      <c r="AP75" s="252"/>
      <c r="AQ75" s="253"/>
      <c r="AR75" s="257"/>
      <c r="AS75" s="251"/>
      <c r="AT75" s="229">
        <v>50</v>
      </c>
      <c r="AU75" s="252"/>
      <c r="AV75" s="253"/>
      <c r="AW75" s="257"/>
      <c r="AX75" s="251"/>
      <c r="AY75" s="229">
        <v>50</v>
      </c>
      <c r="AZ75" s="257"/>
      <c r="BA75" s="252"/>
      <c r="BB75" s="359"/>
    </row>
    <row r="76" spans="1:54" s="152" customFormat="1" ht="48" customHeight="1">
      <c r="A76" s="355"/>
      <c r="B76" s="357"/>
      <c r="C76" s="357"/>
      <c r="D76" s="221" t="s">
        <v>344</v>
      </c>
      <c r="E76" s="296"/>
      <c r="F76" s="296"/>
      <c r="G76" s="295"/>
      <c r="H76" s="236"/>
      <c r="I76" s="236"/>
      <c r="J76" s="236"/>
      <c r="K76" s="236"/>
      <c r="L76" s="236"/>
      <c r="M76" s="236"/>
      <c r="N76" s="236"/>
      <c r="O76" s="236"/>
      <c r="P76" s="238"/>
      <c r="Q76" s="236"/>
      <c r="R76" s="236"/>
      <c r="S76" s="236"/>
      <c r="T76" s="236"/>
      <c r="U76" s="236"/>
      <c r="V76" s="236"/>
      <c r="W76" s="236"/>
      <c r="X76" s="236"/>
      <c r="Y76" s="236"/>
      <c r="Z76" s="236"/>
      <c r="AA76" s="239"/>
      <c r="AB76" s="240"/>
      <c r="AC76" s="236"/>
      <c r="AD76" s="238"/>
      <c r="AE76" s="236"/>
      <c r="AF76" s="239"/>
      <c r="AG76" s="240"/>
      <c r="AH76" s="241"/>
      <c r="AI76" s="238"/>
      <c r="AJ76" s="236"/>
      <c r="AK76" s="239"/>
      <c r="AL76" s="240"/>
      <c r="AM76" s="241"/>
      <c r="AN76" s="238"/>
      <c r="AO76" s="236"/>
      <c r="AP76" s="239"/>
      <c r="AQ76" s="240"/>
      <c r="AR76" s="241"/>
      <c r="AS76" s="238"/>
      <c r="AT76" s="236"/>
      <c r="AU76" s="238"/>
      <c r="AV76" s="240"/>
      <c r="AW76" s="241"/>
      <c r="AX76" s="238"/>
      <c r="AY76" s="236"/>
      <c r="AZ76" s="241"/>
      <c r="BA76" s="238"/>
      <c r="BB76" s="359"/>
    </row>
    <row r="77" spans="1:54" ht="18.75" customHeight="1">
      <c r="A77" s="354" t="s">
        <v>306</v>
      </c>
      <c r="B77" s="356" t="s">
        <v>316</v>
      </c>
      <c r="C77" s="356"/>
      <c r="D77" s="147" t="s">
        <v>41</v>
      </c>
      <c r="E77" s="280">
        <f>SUM(H77+K77+N77+Q77+T77+W77+Z77+AE77+AJ77+AO77+AT77+AY77)</f>
        <v>730</v>
      </c>
      <c r="F77" s="280">
        <f>SUM(I77+L77+O77+R77+U77+X77+AC77+AH77+AM77+AR77+AW77+AZ77)</f>
        <v>329.05700000000002</v>
      </c>
      <c r="G77" s="295">
        <f t="shared" si="1"/>
        <v>45.076301369863017</v>
      </c>
      <c r="H77" s="226">
        <v>30</v>
      </c>
      <c r="I77" s="226">
        <v>30</v>
      </c>
      <c r="J77" s="226"/>
      <c r="K77" s="228">
        <v>100</v>
      </c>
      <c r="L77" s="226">
        <v>99.082999999999998</v>
      </c>
      <c r="M77" s="226"/>
      <c r="N77" s="226"/>
      <c r="O77" s="226"/>
      <c r="P77" s="232"/>
      <c r="Q77" s="226">
        <v>200</v>
      </c>
      <c r="R77" s="226">
        <v>199.97399999999999</v>
      </c>
      <c r="S77" s="226"/>
      <c r="T77" s="226"/>
      <c r="U77" s="226"/>
      <c r="V77" s="226"/>
      <c r="W77" s="228">
        <v>50</v>
      </c>
      <c r="X77" s="226"/>
      <c r="Y77" s="226"/>
      <c r="Z77" s="226">
        <v>50</v>
      </c>
      <c r="AA77" s="233"/>
      <c r="AB77" s="234"/>
      <c r="AC77" s="226"/>
      <c r="AD77" s="232"/>
      <c r="AE77" s="226">
        <v>80</v>
      </c>
      <c r="AF77" s="233"/>
      <c r="AG77" s="234"/>
      <c r="AH77" s="254"/>
      <c r="AI77" s="232"/>
      <c r="AJ77" s="226">
        <v>80</v>
      </c>
      <c r="AK77" s="233"/>
      <c r="AL77" s="234"/>
      <c r="AM77" s="254"/>
      <c r="AN77" s="232"/>
      <c r="AO77" s="264">
        <v>140</v>
      </c>
      <c r="AP77" s="235"/>
      <c r="AQ77" s="234"/>
      <c r="AR77" s="226"/>
      <c r="AS77" s="226"/>
      <c r="AT77" s="226"/>
      <c r="AU77" s="232"/>
      <c r="AV77" s="234"/>
      <c r="AW77" s="254"/>
      <c r="AX77" s="232"/>
      <c r="AY77" s="226"/>
      <c r="AZ77" s="254"/>
      <c r="BA77" s="232"/>
      <c r="BB77" s="358"/>
    </row>
    <row r="78" spans="1:54" ht="31.2">
      <c r="A78" s="355"/>
      <c r="B78" s="357"/>
      <c r="C78" s="357"/>
      <c r="D78" s="193" t="s">
        <v>37</v>
      </c>
      <c r="E78" s="296"/>
      <c r="F78" s="296"/>
      <c r="G78" s="295"/>
      <c r="H78" s="236"/>
      <c r="I78" s="236"/>
      <c r="J78" s="236"/>
      <c r="K78" s="236"/>
      <c r="L78" s="236"/>
      <c r="M78" s="236"/>
      <c r="N78" s="236"/>
      <c r="O78" s="236"/>
      <c r="P78" s="238"/>
      <c r="Q78" s="236"/>
      <c r="R78" s="236"/>
      <c r="S78" s="236"/>
      <c r="T78" s="236"/>
      <c r="U78" s="236"/>
      <c r="V78" s="236"/>
      <c r="W78" s="236"/>
      <c r="X78" s="236"/>
      <c r="Y78" s="236"/>
      <c r="Z78" s="236"/>
      <c r="AA78" s="239"/>
      <c r="AB78" s="240"/>
      <c r="AC78" s="236"/>
      <c r="AD78" s="238"/>
      <c r="AE78" s="236"/>
      <c r="AF78" s="239"/>
      <c r="AG78" s="240"/>
      <c r="AH78" s="241"/>
      <c r="AI78" s="238"/>
      <c r="AJ78" s="236"/>
      <c r="AK78" s="239"/>
      <c r="AL78" s="240"/>
      <c r="AM78" s="241"/>
      <c r="AN78" s="238"/>
      <c r="AO78" s="242"/>
      <c r="AP78" s="243"/>
      <c r="AQ78" s="240"/>
      <c r="AR78" s="236"/>
      <c r="AS78" s="236"/>
      <c r="AT78" s="236"/>
      <c r="AU78" s="238"/>
      <c r="AV78" s="240"/>
      <c r="AW78" s="241"/>
      <c r="AX78" s="238"/>
      <c r="AY78" s="236"/>
      <c r="AZ78" s="241"/>
      <c r="BA78" s="238"/>
      <c r="BB78" s="359"/>
    </row>
    <row r="79" spans="1:54" ht="46.5" customHeight="1">
      <c r="A79" s="355"/>
      <c r="B79" s="357"/>
      <c r="C79" s="357"/>
      <c r="D79" s="193" t="s">
        <v>2</v>
      </c>
      <c r="E79" s="292"/>
      <c r="F79" s="292"/>
      <c r="G79" s="295"/>
      <c r="H79" s="244"/>
      <c r="I79" s="244"/>
      <c r="J79" s="244"/>
      <c r="K79" s="244"/>
      <c r="L79" s="244"/>
      <c r="M79" s="244"/>
      <c r="N79" s="244"/>
      <c r="O79" s="244"/>
      <c r="P79" s="246"/>
      <c r="Q79" s="244"/>
      <c r="R79" s="244"/>
      <c r="S79" s="244"/>
      <c r="T79" s="244"/>
      <c r="U79" s="244"/>
      <c r="V79" s="244"/>
      <c r="W79" s="244"/>
      <c r="X79" s="244"/>
      <c r="Y79" s="244"/>
      <c r="Z79" s="244"/>
      <c r="AA79" s="247"/>
      <c r="AB79" s="248"/>
      <c r="AC79" s="244"/>
      <c r="AD79" s="246"/>
      <c r="AE79" s="244"/>
      <c r="AF79" s="247"/>
      <c r="AG79" s="248"/>
      <c r="AH79" s="255"/>
      <c r="AI79" s="246"/>
      <c r="AJ79" s="244"/>
      <c r="AK79" s="247"/>
      <c r="AL79" s="248"/>
      <c r="AM79" s="255"/>
      <c r="AN79" s="246"/>
      <c r="AO79" s="256"/>
      <c r="AP79" s="249"/>
      <c r="AQ79" s="248"/>
      <c r="AR79" s="244"/>
      <c r="AS79" s="244"/>
      <c r="AT79" s="244"/>
      <c r="AU79" s="246"/>
      <c r="AV79" s="248"/>
      <c r="AW79" s="255"/>
      <c r="AX79" s="246"/>
      <c r="AY79" s="244"/>
      <c r="AZ79" s="255"/>
      <c r="BA79" s="246"/>
      <c r="BB79" s="359"/>
    </row>
    <row r="80" spans="1:54" ht="22.5" customHeight="1">
      <c r="A80" s="355"/>
      <c r="B80" s="357"/>
      <c r="C80" s="357"/>
      <c r="D80" s="194" t="s">
        <v>43</v>
      </c>
      <c r="E80" s="286">
        <f>SUM(H80+K80+N80+Q80+T80+W80+Z80+AE80+AJ80+AO80+AT80+AY80)</f>
        <v>730</v>
      </c>
      <c r="F80" s="286">
        <f>SUM(I80+L80+O80+R80+U80+X80+AC80+AH80+AM80+AR80+AW80+AZ80)</f>
        <v>329.05700000000002</v>
      </c>
      <c r="G80" s="295">
        <f t="shared" si="1"/>
        <v>45.076301369863017</v>
      </c>
      <c r="H80" s="229">
        <v>30</v>
      </c>
      <c r="I80" s="229">
        <v>30</v>
      </c>
      <c r="J80" s="229"/>
      <c r="K80" s="229">
        <v>100</v>
      </c>
      <c r="L80" s="229">
        <v>99.082999999999998</v>
      </c>
      <c r="M80" s="229"/>
      <c r="N80" s="229"/>
      <c r="O80" s="229"/>
      <c r="P80" s="251"/>
      <c r="Q80" s="229">
        <v>200</v>
      </c>
      <c r="R80" s="229">
        <v>199.97399999999999</v>
      </c>
      <c r="S80" s="229"/>
      <c r="T80" s="229"/>
      <c r="U80" s="229"/>
      <c r="V80" s="229"/>
      <c r="W80" s="229">
        <v>50</v>
      </c>
      <c r="X80" s="229"/>
      <c r="Y80" s="229"/>
      <c r="Z80" s="229">
        <v>50</v>
      </c>
      <c r="AA80" s="252"/>
      <c r="AB80" s="253"/>
      <c r="AC80" s="229"/>
      <c r="AD80" s="251"/>
      <c r="AE80" s="229">
        <v>80</v>
      </c>
      <c r="AF80" s="252"/>
      <c r="AG80" s="253"/>
      <c r="AH80" s="257"/>
      <c r="AI80" s="251"/>
      <c r="AJ80" s="229">
        <v>80</v>
      </c>
      <c r="AK80" s="252"/>
      <c r="AL80" s="253"/>
      <c r="AM80" s="257"/>
      <c r="AN80" s="251"/>
      <c r="AO80" s="286">
        <v>140</v>
      </c>
      <c r="AP80" s="252"/>
      <c r="AQ80" s="253"/>
      <c r="AR80" s="257"/>
      <c r="AS80" s="251"/>
      <c r="AT80" s="229"/>
      <c r="AU80" s="252"/>
      <c r="AV80" s="253"/>
      <c r="AW80" s="257"/>
      <c r="AX80" s="251"/>
      <c r="AY80" s="229"/>
      <c r="AZ80" s="257"/>
      <c r="BA80" s="252"/>
      <c r="BB80" s="359"/>
    </row>
    <row r="81" spans="1:54" s="152" customFormat="1" ht="48" customHeight="1">
      <c r="A81" s="355"/>
      <c r="B81" s="357"/>
      <c r="C81" s="357"/>
      <c r="D81" s="221" t="s">
        <v>344</v>
      </c>
      <c r="E81" s="296"/>
      <c r="F81" s="296"/>
      <c r="G81" s="295"/>
      <c r="H81" s="236"/>
      <c r="I81" s="236"/>
      <c r="J81" s="236"/>
      <c r="K81" s="236"/>
      <c r="L81" s="236"/>
      <c r="M81" s="236"/>
      <c r="N81" s="236"/>
      <c r="O81" s="236"/>
      <c r="P81" s="238"/>
      <c r="Q81" s="236"/>
      <c r="R81" s="236"/>
      <c r="S81" s="236"/>
      <c r="T81" s="236"/>
      <c r="U81" s="236"/>
      <c r="V81" s="236"/>
      <c r="W81" s="236"/>
      <c r="X81" s="236"/>
      <c r="Y81" s="236"/>
      <c r="Z81" s="236"/>
      <c r="AA81" s="239"/>
      <c r="AB81" s="240"/>
      <c r="AC81" s="236"/>
      <c r="AD81" s="238"/>
      <c r="AE81" s="236"/>
      <c r="AF81" s="239"/>
      <c r="AG81" s="240"/>
      <c r="AH81" s="241"/>
      <c r="AI81" s="238"/>
      <c r="AJ81" s="236"/>
      <c r="AK81" s="239"/>
      <c r="AL81" s="240"/>
      <c r="AM81" s="241"/>
      <c r="AN81" s="238"/>
      <c r="AO81" s="236"/>
      <c r="AP81" s="239"/>
      <c r="AQ81" s="240"/>
      <c r="AR81" s="241"/>
      <c r="AS81" s="238"/>
      <c r="AT81" s="236"/>
      <c r="AU81" s="238"/>
      <c r="AV81" s="240"/>
      <c r="AW81" s="241"/>
      <c r="AX81" s="238"/>
      <c r="AY81" s="236"/>
      <c r="AZ81" s="241"/>
      <c r="BA81" s="238"/>
      <c r="BB81" s="359"/>
    </row>
    <row r="82" spans="1:54" ht="18.75" customHeight="1">
      <c r="A82" s="354" t="s">
        <v>307</v>
      </c>
      <c r="B82" s="356" t="s">
        <v>317</v>
      </c>
      <c r="C82" s="356"/>
      <c r="D82" s="147" t="s">
        <v>41</v>
      </c>
      <c r="E82" s="280">
        <f>SUM(H82+K82+N82+Q82+T82+W82+Z82+AE82+AJ82+AO82+AT82+AY82)</f>
        <v>100</v>
      </c>
      <c r="F82" s="280">
        <f>SUM(I82+L82+O82+R82+U82+X82+AC82+AH82+AM82+AR82+AW82+AZ82)</f>
        <v>0</v>
      </c>
      <c r="G82" s="295">
        <f t="shared" si="1"/>
        <v>0</v>
      </c>
      <c r="H82" s="226"/>
      <c r="I82" s="226"/>
      <c r="J82" s="226"/>
      <c r="K82" s="226"/>
      <c r="L82" s="226"/>
      <c r="M82" s="226"/>
      <c r="N82" s="226"/>
      <c r="O82" s="226"/>
      <c r="P82" s="232"/>
      <c r="Q82" s="226"/>
      <c r="R82" s="226"/>
      <c r="S82" s="226"/>
      <c r="T82" s="226"/>
      <c r="U82" s="226"/>
      <c r="V82" s="226"/>
      <c r="W82" s="226"/>
      <c r="X82" s="226"/>
      <c r="Y82" s="226"/>
      <c r="Z82" s="226"/>
      <c r="AA82" s="233"/>
      <c r="AB82" s="234"/>
      <c r="AC82" s="226"/>
      <c r="AD82" s="232"/>
      <c r="AE82" s="226"/>
      <c r="AF82" s="233"/>
      <c r="AG82" s="234"/>
      <c r="AH82" s="254"/>
      <c r="AI82" s="232"/>
      <c r="AJ82" s="226"/>
      <c r="AK82" s="233"/>
      <c r="AL82" s="234"/>
      <c r="AM82" s="254"/>
      <c r="AN82" s="232"/>
      <c r="AO82" s="227"/>
      <c r="AP82" s="235"/>
      <c r="AQ82" s="234"/>
      <c r="AR82" s="226"/>
      <c r="AS82" s="226"/>
      <c r="AT82" s="226">
        <v>100</v>
      </c>
      <c r="AU82" s="232"/>
      <c r="AV82" s="234"/>
      <c r="AW82" s="254"/>
      <c r="AX82" s="232"/>
      <c r="AY82" s="226"/>
      <c r="AZ82" s="254"/>
      <c r="BA82" s="232"/>
      <c r="BB82" s="358"/>
    </row>
    <row r="83" spans="1:54" ht="31.2">
      <c r="A83" s="355"/>
      <c r="B83" s="357"/>
      <c r="C83" s="357"/>
      <c r="D83" s="193" t="s">
        <v>37</v>
      </c>
      <c r="E83" s="296"/>
      <c r="F83" s="296"/>
      <c r="G83" s="295"/>
      <c r="H83" s="236"/>
      <c r="I83" s="236"/>
      <c r="J83" s="236"/>
      <c r="K83" s="236"/>
      <c r="L83" s="236"/>
      <c r="M83" s="236"/>
      <c r="N83" s="236"/>
      <c r="O83" s="236"/>
      <c r="P83" s="238"/>
      <c r="Q83" s="236"/>
      <c r="R83" s="236"/>
      <c r="S83" s="236"/>
      <c r="T83" s="236"/>
      <c r="U83" s="236"/>
      <c r="V83" s="236"/>
      <c r="W83" s="236"/>
      <c r="X83" s="236"/>
      <c r="Y83" s="236"/>
      <c r="Z83" s="236"/>
      <c r="AA83" s="239"/>
      <c r="AB83" s="240"/>
      <c r="AC83" s="236"/>
      <c r="AD83" s="238"/>
      <c r="AE83" s="236"/>
      <c r="AF83" s="239"/>
      <c r="AG83" s="240"/>
      <c r="AH83" s="241"/>
      <c r="AI83" s="238"/>
      <c r="AJ83" s="236"/>
      <c r="AK83" s="239"/>
      <c r="AL83" s="240"/>
      <c r="AM83" s="241"/>
      <c r="AN83" s="238"/>
      <c r="AO83" s="242"/>
      <c r="AP83" s="243"/>
      <c r="AQ83" s="240"/>
      <c r="AR83" s="236"/>
      <c r="AS83" s="236"/>
      <c r="AT83" s="236"/>
      <c r="AU83" s="238"/>
      <c r="AV83" s="240"/>
      <c r="AW83" s="241"/>
      <c r="AX83" s="238"/>
      <c r="AY83" s="236"/>
      <c r="AZ83" s="241"/>
      <c r="BA83" s="238"/>
      <c r="BB83" s="359"/>
    </row>
    <row r="84" spans="1:54" ht="46.5" customHeight="1">
      <c r="A84" s="355"/>
      <c r="B84" s="357"/>
      <c r="C84" s="357"/>
      <c r="D84" s="193" t="s">
        <v>2</v>
      </c>
      <c r="E84" s="292">
        <f>SUM(H84+K84+N84+Q84+T84+W84+Z84+AE84+AJ84+AO84+AT84+AY84)</f>
        <v>100</v>
      </c>
      <c r="F84" s="292">
        <f>SUM(I84+L84+O84+R84+U84+X84+AC84+AH84+AM84+AR84+AW84+AZ84)</f>
        <v>0</v>
      </c>
      <c r="G84" s="295">
        <f t="shared" si="1"/>
        <v>0</v>
      </c>
      <c r="H84" s="244"/>
      <c r="I84" s="244"/>
      <c r="J84" s="244"/>
      <c r="K84" s="244"/>
      <c r="L84" s="244"/>
      <c r="M84" s="244"/>
      <c r="N84" s="244"/>
      <c r="O84" s="244"/>
      <c r="P84" s="246"/>
      <c r="Q84" s="244"/>
      <c r="R84" s="244"/>
      <c r="S84" s="244"/>
      <c r="T84" s="244"/>
      <c r="U84" s="244"/>
      <c r="V84" s="244"/>
      <c r="W84" s="244"/>
      <c r="X84" s="244"/>
      <c r="Y84" s="244"/>
      <c r="Z84" s="244"/>
      <c r="AA84" s="247"/>
      <c r="AB84" s="248"/>
      <c r="AC84" s="244"/>
      <c r="AD84" s="246"/>
      <c r="AE84" s="244"/>
      <c r="AF84" s="247"/>
      <c r="AG84" s="248"/>
      <c r="AH84" s="255"/>
      <c r="AI84" s="246"/>
      <c r="AJ84" s="244"/>
      <c r="AK84" s="247"/>
      <c r="AL84" s="248"/>
      <c r="AM84" s="255"/>
      <c r="AN84" s="246"/>
      <c r="AO84" s="256"/>
      <c r="AP84" s="249"/>
      <c r="AQ84" s="248"/>
      <c r="AR84" s="244"/>
      <c r="AS84" s="244"/>
      <c r="AT84" s="244">
        <v>100</v>
      </c>
      <c r="AU84" s="246"/>
      <c r="AV84" s="248"/>
      <c r="AW84" s="255"/>
      <c r="AX84" s="246"/>
      <c r="AY84" s="244"/>
      <c r="AZ84" s="255"/>
      <c r="BA84" s="246"/>
      <c r="BB84" s="359"/>
    </row>
    <row r="85" spans="1:54" ht="22.5" customHeight="1">
      <c r="A85" s="355"/>
      <c r="B85" s="357"/>
      <c r="C85" s="357"/>
      <c r="D85" s="194" t="s">
        <v>43</v>
      </c>
      <c r="E85" s="286"/>
      <c r="F85" s="286"/>
      <c r="G85" s="295"/>
      <c r="H85" s="229"/>
      <c r="I85" s="229"/>
      <c r="J85" s="229"/>
      <c r="K85" s="229"/>
      <c r="L85" s="229"/>
      <c r="M85" s="229"/>
      <c r="N85" s="229"/>
      <c r="O85" s="229"/>
      <c r="P85" s="251"/>
      <c r="Q85" s="229"/>
      <c r="R85" s="229"/>
      <c r="S85" s="229"/>
      <c r="T85" s="229"/>
      <c r="U85" s="229"/>
      <c r="V85" s="229"/>
      <c r="W85" s="229"/>
      <c r="X85" s="229"/>
      <c r="Y85" s="229"/>
      <c r="Z85" s="229"/>
      <c r="AA85" s="252"/>
      <c r="AB85" s="253"/>
      <c r="AC85" s="229"/>
      <c r="AD85" s="251"/>
      <c r="AE85" s="229"/>
      <c r="AF85" s="252"/>
      <c r="AG85" s="253"/>
      <c r="AH85" s="257"/>
      <c r="AI85" s="251"/>
      <c r="AJ85" s="229"/>
      <c r="AK85" s="252"/>
      <c r="AL85" s="253"/>
      <c r="AM85" s="257"/>
      <c r="AN85" s="251"/>
      <c r="AO85" s="229"/>
      <c r="AP85" s="252"/>
      <c r="AQ85" s="253"/>
      <c r="AR85" s="257"/>
      <c r="AS85" s="251"/>
      <c r="AT85" s="229"/>
      <c r="AU85" s="252"/>
      <c r="AV85" s="253"/>
      <c r="AW85" s="257"/>
      <c r="AX85" s="251"/>
      <c r="AY85" s="229"/>
      <c r="AZ85" s="257"/>
      <c r="BA85" s="252"/>
      <c r="BB85" s="359"/>
    </row>
    <row r="86" spans="1:54" s="152" customFormat="1" ht="45.75" customHeight="1">
      <c r="A86" s="355"/>
      <c r="B86" s="357"/>
      <c r="C86" s="357"/>
      <c r="D86" s="221" t="s">
        <v>344</v>
      </c>
      <c r="E86" s="296"/>
      <c r="F86" s="296"/>
      <c r="G86" s="295"/>
      <c r="H86" s="236"/>
      <c r="I86" s="236"/>
      <c r="J86" s="236"/>
      <c r="K86" s="236"/>
      <c r="L86" s="236"/>
      <c r="M86" s="236"/>
      <c r="N86" s="236"/>
      <c r="O86" s="236"/>
      <c r="P86" s="238"/>
      <c r="Q86" s="236"/>
      <c r="R86" s="236"/>
      <c r="S86" s="236"/>
      <c r="T86" s="236"/>
      <c r="U86" s="236"/>
      <c r="V86" s="236"/>
      <c r="W86" s="236"/>
      <c r="X86" s="236"/>
      <c r="Y86" s="236"/>
      <c r="Z86" s="236"/>
      <c r="AA86" s="239"/>
      <c r="AB86" s="240"/>
      <c r="AC86" s="236"/>
      <c r="AD86" s="238"/>
      <c r="AE86" s="236"/>
      <c r="AF86" s="239"/>
      <c r="AG86" s="240"/>
      <c r="AH86" s="241"/>
      <c r="AI86" s="238"/>
      <c r="AJ86" s="236"/>
      <c r="AK86" s="239"/>
      <c r="AL86" s="240"/>
      <c r="AM86" s="241"/>
      <c r="AN86" s="238"/>
      <c r="AO86" s="236"/>
      <c r="AP86" s="239"/>
      <c r="AQ86" s="240"/>
      <c r="AR86" s="241"/>
      <c r="AS86" s="238"/>
      <c r="AT86" s="236"/>
      <c r="AU86" s="238"/>
      <c r="AV86" s="240"/>
      <c r="AW86" s="241"/>
      <c r="AX86" s="238"/>
      <c r="AY86" s="236"/>
      <c r="AZ86" s="241"/>
      <c r="BA86" s="238"/>
      <c r="BB86" s="359"/>
    </row>
    <row r="87" spans="1:54" ht="18.75" customHeight="1">
      <c r="A87" s="354" t="s">
        <v>308</v>
      </c>
      <c r="B87" s="356" t="s">
        <v>318</v>
      </c>
      <c r="C87" s="356"/>
      <c r="D87" s="147" t="s">
        <v>41</v>
      </c>
      <c r="E87" s="280">
        <f>SUM(H87+K87+N87+Q87+T87+W87+Z87+AE87+AJ87+AO87+AT87+AY87)</f>
        <v>4711.2999999999993</v>
      </c>
      <c r="F87" s="280">
        <f>SUM(I87+L87+O87+R87+U87+X87+AC87+AH87+AM87+AR87+AW87+AZ87)</f>
        <v>2710.9394499999999</v>
      </c>
      <c r="G87" s="295">
        <f t="shared" si="1"/>
        <v>57.541218984144507</v>
      </c>
      <c r="H87" s="226"/>
      <c r="I87" s="226"/>
      <c r="J87" s="226"/>
      <c r="K87" s="228">
        <v>717.5</v>
      </c>
      <c r="L87" s="228">
        <v>867.51496999999995</v>
      </c>
      <c r="M87" s="226"/>
      <c r="N87" s="226"/>
      <c r="O87" s="226"/>
      <c r="P87" s="232"/>
      <c r="Q87" s="226">
        <v>2161.6</v>
      </c>
      <c r="R87" s="228">
        <v>1843.4244799999999</v>
      </c>
      <c r="S87" s="226"/>
      <c r="T87" s="226"/>
      <c r="U87" s="226"/>
      <c r="V87" s="226"/>
      <c r="W87" s="226"/>
      <c r="X87" s="226"/>
      <c r="Y87" s="226"/>
      <c r="Z87" s="228">
        <v>372.5</v>
      </c>
      <c r="AA87" s="233"/>
      <c r="AB87" s="234"/>
      <c r="AC87" s="226"/>
      <c r="AD87" s="232"/>
      <c r="AE87" s="226"/>
      <c r="AF87" s="233"/>
      <c r="AG87" s="234"/>
      <c r="AH87" s="254"/>
      <c r="AI87" s="232"/>
      <c r="AJ87" s="226"/>
      <c r="AK87" s="233"/>
      <c r="AL87" s="234"/>
      <c r="AM87" s="254"/>
      <c r="AN87" s="232"/>
      <c r="AO87" s="264">
        <v>1344.3</v>
      </c>
      <c r="AP87" s="235"/>
      <c r="AQ87" s="234"/>
      <c r="AR87" s="226"/>
      <c r="AS87" s="226"/>
      <c r="AT87" s="226"/>
      <c r="AU87" s="232"/>
      <c r="AV87" s="234"/>
      <c r="AW87" s="254"/>
      <c r="AX87" s="232"/>
      <c r="AY87" s="228">
        <v>115.4</v>
      </c>
      <c r="AZ87" s="254"/>
      <c r="BA87" s="232"/>
      <c r="BB87" s="358"/>
    </row>
    <row r="88" spans="1:54" ht="31.2">
      <c r="A88" s="355"/>
      <c r="B88" s="357"/>
      <c r="C88" s="357"/>
      <c r="D88" s="193" t="s">
        <v>37</v>
      </c>
      <c r="E88" s="296"/>
      <c r="F88" s="296"/>
      <c r="G88" s="295"/>
      <c r="H88" s="236"/>
      <c r="I88" s="236"/>
      <c r="J88" s="236"/>
      <c r="K88" s="236"/>
      <c r="L88" s="236"/>
      <c r="M88" s="236"/>
      <c r="N88" s="236"/>
      <c r="O88" s="236"/>
      <c r="P88" s="238"/>
      <c r="Q88" s="236"/>
      <c r="R88" s="236"/>
      <c r="S88" s="236"/>
      <c r="T88" s="236"/>
      <c r="U88" s="236"/>
      <c r="V88" s="236"/>
      <c r="W88" s="236"/>
      <c r="X88" s="236"/>
      <c r="Y88" s="236"/>
      <c r="Z88" s="236"/>
      <c r="AA88" s="239"/>
      <c r="AB88" s="240"/>
      <c r="AC88" s="236"/>
      <c r="AD88" s="238"/>
      <c r="AE88" s="236"/>
      <c r="AF88" s="239"/>
      <c r="AG88" s="240"/>
      <c r="AH88" s="241"/>
      <c r="AI88" s="238"/>
      <c r="AJ88" s="236"/>
      <c r="AK88" s="239"/>
      <c r="AL88" s="240"/>
      <c r="AM88" s="241"/>
      <c r="AN88" s="238"/>
      <c r="AO88" s="242"/>
      <c r="AP88" s="243"/>
      <c r="AQ88" s="240"/>
      <c r="AR88" s="236"/>
      <c r="AS88" s="236"/>
      <c r="AT88" s="236"/>
      <c r="AU88" s="238"/>
      <c r="AV88" s="240"/>
      <c r="AW88" s="241"/>
      <c r="AX88" s="238"/>
      <c r="AY88" s="236"/>
      <c r="AZ88" s="241"/>
      <c r="BA88" s="238"/>
      <c r="BB88" s="359"/>
    </row>
    <row r="89" spans="1:54" ht="46.5" customHeight="1">
      <c r="A89" s="355"/>
      <c r="B89" s="357"/>
      <c r="C89" s="357"/>
      <c r="D89" s="193" t="s">
        <v>2</v>
      </c>
      <c r="E89" s="292">
        <v>4711.3</v>
      </c>
      <c r="F89" s="292">
        <f>SUM(I89+L89+O89+R89+U89+X89+AC89+AH89+AM89+AR89+AW89+AZ89)</f>
        <v>2710.9394499999999</v>
      </c>
      <c r="G89" s="295">
        <f t="shared" si="1"/>
        <v>57.541218984144493</v>
      </c>
      <c r="H89" s="244"/>
      <c r="I89" s="244"/>
      <c r="J89" s="244"/>
      <c r="K89" s="244">
        <v>717.5</v>
      </c>
      <c r="L89" s="292">
        <v>867.51496999999995</v>
      </c>
      <c r="M89" s="244"/>
      <c r="N89" s="244"/>
      <c r="O89" s="244"/>
      <c r="P89" s="246"/>
      <c r="Q89" s="244">
        <v>2161.6</v>
      </c>
      <c r="R89" s="244">
        <v>1843.4244799999999</v>
      </c>
      <c r="S89" s="244"/>
      <c r="T89" s="244"/>
      <c r="U89" s="244"/>
      <c r="V89" s="244"/>
      <c r="W89" s="244"/>
      <c r="X89" s="244"/>
      <c r="Y89" s="244"/>
      <c r="Z89" s="244">
        <v>372.5</v>
      </c>
      <c r="AA89" s="247"/>
      <c r="AB89" s="248"/>
      <c r="AC89" s="244"/>
      <c r="AD89" s="246"/>
      <c r="AE89" s="244"/>
      <c r="AF89" s="247"/>
      <c r="AG89" s="248"/>
      <c r="AH89" s="255"/>
      <c r="AI89" s="246"/>
      <c r="AJ89" s="244"/>
      <c r="AK89" s="247"/>
      <c r="AL89" s="248"/>
      <c r="AM89" s="255"/>
      <c r="AN89" s="246"/>
      <c r="AO89" s="266">
        <v>1344.3</v>
      </c>
      <c r="AP89" s="249"/>
      <c r="AQ89" s="248"/>
      <c r="AR89" s="244"/>
      <c r="AS89" s="244"/>
      <c r="AT89" s="244"/>
      <c r="AU89" s="246"/>
      <c r="AV89" s="248"/>
      <c r="AW89" s="255"/>
      <c r="AX89" s="246"/>
      <c r="AY89" s="244">
        <v>115.4</v>
      </c>
      <c r="AZ89" s="255"/>
      <c r="BA89" s="246"/>
      <c r="BB89" s="359"/>
    </row>
    <row r="90" spans="1:54" ht="22.5" customHeight="1">
      <c r="A90" s="355"/>
      <c r="B90" s="357"/>
      <c r="C90" s="357"/>
      <c r="D90" s="194" t="s">
        <v>43</v>
      </c>
      <c r="E90" s="286"/>
      <c r="F90" s="286"/>
      <c r="G90" s="295"/>
      <c r="H90" s="229"/>
      <c r="I90" s="229"/>
      <c r="J90" s="229"/>
      <c r="K90" s="229"/>
      <c r="L90" s="229"/>
      <c r="M90" s="229"/>
      <c r="N90" s="229"/>
      <c r="O90" s="229"/>
      <c r="P90" s="251"/>
      <c r="Q90" s="229"/>
      <c r="R90" s="229"/>
      <c r="S90" s="229"/>
      <c r="T90" s="229"/>
      <c r="U90" s="229"/>
      <c r="V90" s="229"/>
      <c r="W90" s="229"/>
      <c r="X90" s="229"/>
      <c r="Y90" s="229"/>
      <c r="Z90" s="229"/>
      <c r="AA90" s="252"/>
      <c r="AB90" s="253"/>
      <c r="AC90" s="229"/>
      <c r="AD90" s="251"/>
      <c r="AE90" s="229"/>
      <c r="AF90" s="252"/>
      <c r="AG90" s="253"/>
      <c r="AH90" s="257"/>
      <c r="AI90" s="251"/>
      <c r="AJ90" s="229"/>
      <c r="AK90" s="252"/>
      <c r="AL90" s="253"/>
      <c r="AM90" s="257"/>
      <c r="AN90" s="251"/>
      <c r="AO90" s="229"/>
      <c r="AP90" s="252"/>
      <c r="AQ90" s="253"/>
      <c r="AR90" s="257"/>
      <c r="AS90" s="251"/>
      <c r="AT90" s="229"/>
      <c r="AU90" s="252"/>
      <c r="AV90" s="253"/>
      <c r="AW90" s="257"/>
      <c r="AX90" s="251"/>
      <c r="AY90" s="229"/>
      <c r="AZ90" s="257"/>
      <c r="BA90" s="252"/>
      <c r="BB90" s="359"/>
    </row>
    <row r="91" spans="1:54" s="152" customFormat="1" ht="47.25" customHeight="1">
      <c r="A91" s="355"/>
      <c r="B91" s="357"/>
      <c r="C91" s="357"/>
      <c r="D91" s="221" t="s">
        <v>344</v>
      </c>
      <c r="E91" s="296"/>
      <c r="F91" s="296"/>
      <c r="G91" s="295"/>
      <c r="H91" s="236"/>
      <c r="I91" s="236"/>
      <c r="J91" s="236"/>
      <c r="K91" s="236"/>
      <c r="L91" s="236"/>
      <c r="M91" s="236"/>
      <c r="N91" s="236"/>
      <c r="O91" s="236"/>
      <c r="P91" s="238"/>
      <c r="Q91" s="236"/>
      <c r="R91" s="236"/>
      <c r="S91" s="236"/>
      <c r="T91" s="236"/>
      <c r="U91" s="236"/>
      <c r="V91" s="236"/>
      <c r="W91" s="236"/>
      <c r="X91" s="236"/>
      <c r="Y91" s="236"/>
      <c r="Z91" s="236"/>
      <c r="AA91" s="239"/>
      <c r="AB91" s="240"/>
      <c r="AC91" s="236"/>
      <c r="AD91" s="238"/>
      <c r="AE91" s="236"/>
      <c r="AF91" s="239"/>
      <c r="AG91" s="240"/>
      <c r="AH91" s="241"/>
      <c r="AI91" s="238"/>
      <c r="AJ91" s="236"/>
      <c r="AK91" s="239"/>
      <c r="AL91" s="240"/>
      <c r="AM91" s="241"/>
      <c r="AN91" s="238"/>
      <c r="AO91" s="236"/>
      <c r="AP91" s="239"/>
      <c r="AQ91" s="240"/>
      <c r="AR91" s="241"/>
      <c r="AS91" s="238"/>
      <c r="AT91" s="236"/>
      <c r="AU91" s="238"/>
      <c r="AV91" s="240"/>
      <c r="AW91" s="241"/>
      <c r="AX91" s="238"/>
      <c r="AY91" s="236"/>
      <c r="AZ91" s="241"/>
      <c r="BA91" s="238"/>
      <c r="BB91" s="359"/>
    </row>
    <row r="92" spans="1:54" ht="18.75" customHeight="1">
      <c r="A92" s="354" t="s">
        <v>309</v>
      </c>
      <c r="B92" s="356" t="s">
        <v>319</v>
      </c>
      <c r="C92" s="356"/>
      <c r="D92" s="147" t="s">
        <v>41</v>
      </c>
      <c r="E92" s="280">
        <f>SUM(H92+K92+N92+Q92+T92+W92+Z92+AE92+AJ92+AO92+AT92+AY92)</f>
        <v>350.2</v>
      </c>
      <c r="F92" s="280">
        <f>SUM(I92+L92+O92+R92+U92+X92+AC92+AH92+AM92+AR92+AW92+AZ92)</f>
        <v>0</v>
      </c>
      <c r="G92" s="295">
        <f t="shared" si="1"/>
        <v>0</v>
      </c>
      <c r="H92" s="226"/>
      <c r="I92" s="226"/>
      <c r="J92" s="226"/>
      <c r="K92" s="226"/>
      <c r="L92" s="226"/>
      <c r="M92" s="226"/>
      <c r="N92" s="226"/>
      <c r="O92" s="226"/>
      <c r="P92" s="232"/>
      <c r="Q92" s="226"/>
      <c r="R92" s="226"/>
      <c r="S92" s="226"/>
      <c r="T92" s="226">
        <v>350.2</v>
      </c>
      <c r="U92" s="226"/>
      <c r="V92" s="226"/>
      <c r="W92" s="226"/>
      <c r="X92" s="226"/>
      <c r="Y92" s="226"/>
      <c r="Z92" s="226"/>
      <c r="AA92" s="233"/>
      <c r="AB92" s="234"/>
      <c r="AC92" s="226"/>
      <c r="AD92" s="232"/>
      <c r="AE92" s="226"/>
      <c r="AF92" s="233"/>
      <c r="AG92" s="234"/>
      <c r="AH92" s="254"/>
      <c r="AI92" s="232"/>
      <c r="AJ92" s="226"/>
      <c r="AK92" s="233"/>
      <c r="AL92" s="234"/>
      <c r="AM92" s="254"/>
      <c r="AN92" s="232"/>
      <c r="AO92" s="227"/>
      <c r="AP92" s="235"/>
      <c r="AQ92" s="234"/>
      <c r="AR92" s="226"/>
      <c r="AS92" s="226"/>
      <c r="AT92" s="226"/>
      <c r="AU92" s="232"/>
      <c r="AV92" s="234"/>
      <c r="AW92" s="254"/>
      <c r="AX92" s="232"/>
      <c r="AY92" s="226"/>
      <c r="AZ92" s="254"/>
      <c r="BA92" s="232"/>
      <c r="BB92" s="358"/>
    </row>
    <row r="93" spans="1:54" ht="31.2">
      <c r="A93" s="355"/>
      <c r="B93" s="357"/>
      <c r="C93" s="357"/>
      <c r="D93" s="193" t="s">
        <v>37</v>
      </c>
      <c r="E93" s="296"/>
      <c r="F93" s="296"/>
      <c r="G93" s="295"/>
      <c r="H93" s="236"/>
      <c r="I93" s="236"/>
      <c r="J93" s="236"/>
      <c r="K93" s="236"/>
      <c r="L93" s="236"/>
      <c r="M93" s="236"/>
      <c r="N93" s="236"/>
      <c r="O93" s="236"/>
      <c r="P93" s="238"/>
      <c r="Q93" s="236"/>
      <c r="R93" s="236"/>
      <c r="S93" s="236"/>
      <c r="T93" s="236"/>
      <c r="U93" s="236"/>
      <c r="V93" s="236"/>
      <c r="W93" s="236"/>
      <c r="X93" s="236"/>
      <c r="Y93" s="236"/>
      <c r="Z93" s="236"/>
      <c r="AA93" s="239"/>
      <c r="AB93" s="240"/>
      <c r="AC93" s="236"/>
      <c r="AD93" s="238"/>
      <c r="AE93" s="236"/>
      <c r="AF93" s="239"/>
      <c r="AG93" s="240"/>
      <c r="AH93" s="241"/>
      <c r="AI93" s="238"/>
      <c r="AJ93" s="236"/>
      <c r="AK93" s="239"/>
      <c r="AL93" s="240"/>
      <c r="AM93" s="241"/>
      <c r="AN93" s="238"/>
      <c r="AO93" s="242"/>
      <c r="AP93" s="243"/>
      <c r="AQ93" s="240"/>
      <c r="AR93" s="236"/>
      <c r="AS93" s="236"/>
      <c r="AT93" s="236"/>
      <c r="AU93" s="238"/>
      <c r="AV93" s="240"/>
      <c r="AW93" s="241"/>
      <c r="AX93" s="238"/>
      <c r="AY93" s="236"/>
      <c r="AZ93" s="241"/>
      <c r="BA93" s="238"/>
      <c r="BB93" s="359"/>
    </row>
    <row r="94" spans="1:54" ht="46.5" customHeight="1">
      <c r="A94" s="355"/>
      <c r="B94" s="357"/>
      <c r="C94" s="357"/>
      <c r="D94" s="193" t="s">
        <v>2</v>
      </c>
      <c r="E94" s="292">
        <f>SUM(H94+K94+N94+Q94+T94+W94+Z94+AE94+AJ94+AO94+AT94+AY94)</f>
        <v>350.2</v>
      </c>
      <c r="F94" s="292">
        <f>SUM(I94+L94+O94+R94+U94+X94+AC94+AH94+AM94+AR94+AW94+AZ94)</f>
        <v>0</v>
      </c>
      <c r="G94" s="295">
        <f t="shared" si="1"/>
        <v>0</v>
      </c>
      <c r="H94" s="244"/>
      <c r="I94" s="244"/>
      <c r="J94" s="244"/>
      <c r="K94" s="244"/>
      <c r="L94" s="244"/>
      <c r="M94" s="244"/>
      <c r="N94" s="244"/>
      <c r="O94" s="244"/>
      <c r="P94" s="246"/>
      <c r="Q94" s="244"/>
      <c r="R94" s="244"/>
      <c r="S94" s="244"/>
      <c r="T94" s="244">
        <v>350.2</v>
      </c>
      <c r="U94" s="244"/>
      <c r="V94" s="244"/>
      <c r="W94" s="244"/>
      <c r="X94" s="244"/>
      <c r="Y94" s="244"/>
      <c r="Z94" s="244"/>
      <c r="AA94" s="247"/>
      <c r="AB94" s="248"/>
      <c r="AC94" s="244"/>
      <c r="AD94" s="246"/>
      <c r="AE94" s="244"/>
      <c r="AF94" s="247"/>
      <c r="AG94" s="248"/>
      <c r="AH94" s="255"/>
      <c r="AI94" s="246"/>
      <c r="AJ94" s="244"/>
      <c r="AK94" s="247"/>
      <c r="AL94" s="248"/>
      <c r="AM94" s="255"/>
      <c r="AN94" s="246"/>
      <c r="AO94" s="256"/>
      <c r="AP94" s="249"/>
      <c r="AQ94" s="248"/>
      <c r="AR94" s="244"/>
      <c r="AS94" s="244"/>
      <c r="AT94" s="244"/>
      <c r="AU94" s="246"/>
      <c r="AV94" s="248"/>
      <c r="AW94" s="255"/>
      <c r="AX94" s="246"/>
      <c r="AY94" s="244"/>
      <c r="AZ94" s="255"/>
      <c r="BA94" s="246"/>
      <c r="BB94" s="359"/>
    </row>
    <row r="95" spans="1:54" ht="22.5" customHeight="1">
      <c r="A95" s="355"/>
      <c r="B95" s="357"/>
      <c r="C95" s="357"/>
      <c r="D95" s="194" t="s">
        <v>43</v>
      </c>
      <c r="E95" s="286"/>
      <c r="F95" s="286"/>
      <c r="G95" s="295"/>
      <c r="H95" s="229"/>
      <c r="I95" s="229"/>
      <c r="J95" s="229"/>
      <c r="K95" s="229"/>
      <c r="L95" s="229"/>
      <c r="M95" s="229"/>
      <c r="N95" s="229"/>
      <c r="O95" s="229"/>
      <c r="P95" s="251"/>
      <c r="Q95" s="229"/>
      <c r="R95" s="229"/>
      <c r="S95" s="229"/>
      <c r="T95" s="229"/>
      <c r="U95" s="229"/>
      <c r="V95" s="229"/>
      <c r="W95" s="229"/>
      <c r="X95" s="229"/>
      <c r="Y95" s="229"/>
      <c r="Z95" s="229"/>
      <c r="AA95" s="252"/>
      <c r="AB95" s="253"/>
      <c r="AC95" s="229"/>
      <c r="AD95" s="251"/>
      <c r="AE95" s="229"/>
      <c r="AF95" s="252"/>
      <c r="AG95" s="253"/>
      <c r="AH95" s="257"/>
      <c r="AI95" s="251"/>
      <c r="AJ95" s="229"/>
      <c r="AK95" s="252"/>
      <c r="AL95" s="253"/>
      <c r="AM95" s="257"/>
      <c r="AN95" s="251"/>
      <c r="AO95" s="229"/>
      <c r="AP95" s="252"/>
      <c r="AQ95" s="253"/>
      <c r="AR95" s="257"/>
      <c r="AS95" s="251"/>
      <c r="AT95" s="229"/>
      <c r="AU95" s="252"/>
      <c r="AV95" s="253"/>
      <c r="AW95" s="257"/>
      <c r="AX95" s="251"/>
      <c r="AY95" s="229"/>
      <c r="AZ95" s="257"/>
      <c r="BA95" s="252"/>
      <c r="BB95" s="359"/>
    </row>
    <row r="96" spans="1:54" s="152" customFormat="1" ht="51.75" customHeight="1">
      <c r="A96" s="355"/>
      <c r="B96" s="357"/>
      <c r="C96" s="357"/>
      <c r="D96" s="221" t="s">
        <v>344</v>
      </c>
      <c r="E96" s="296"/>
      <c r="F96" s="296"/>
      <c r="G96" s="295"/>
      <c r="H96" s="236"/>
      <c r="I96" s="236"/>
      <c r="J96" s="236"/>
      <c r="K96" s="236"/>
      <c r="L96" s="236"/>
      <c r="M96" s="236"/>
      <c r="N96" s="236"/>
      <c r="O96" s="236"/>
      <c r="P96" s="238"/>
      <c r="Q96" s="236"/>
      <c r="R96" s="236"/>
      <c r="S96" s="236"/>
      <c r="T96" s="236"/>
      <c r="U96" s="236"/>
      <c r="V96" s="236"/>
      <c r="W96" s="236"/>
      <c r="X96" s="236"/>
      <c r="Y96" s="236"/>
      <c r="Z96" s="236"/>
      <c r="AA96" s="239"/>
      <c r="AB96" s="240"/>
      <c r="AC96" s="236"/>
      <c r="AD96" s="238"/>
      <c r="AE96" s="236"/>
      <c r="AF96" s="239"/>
      <c r="AG96" s="240"/>
      <c r="AH96" s="241"/>
      <c r="AI96" s="238"/>
      <c r="AJ96" s="236"/>
      <c r="AK96" s="239"/>
      <c r="AL96" s="240"/>
      <c r="AM96" s="241"/>
      <c r="AN96" s="238"/>
      <c r="AO96" s="236"/>
      <c r="AP96" s="239"/>
      <c r="AQ96" s="240"/>
      <c r="AR96" s="241"/>
      <c r="AS96" s="238"/>
      <c r="AT96" s="236"/>
      <c r="AU96" s="238"/>
      <c r="AV96" s="240"/>
      <c r="AW96" s="241"/>
      <c r="AX96" s="238"/>
      <c r="AY96" s="236"/>
      <c r="AZ96" s="241"/>
      <c r="BA96" s="238"/>
      <c r="BB96" s="359"/>
    </row>
    <row r="97" spans="1:54" ht="18.75" customHeight="1">
      <c r="A97" s="354" t="s">
        <v>310</v>
      </c>
      <c r="B97" s="356" t="s">
        <v>320</v>
      </c>
      <c r="C97" s="356"/>
      <c r="D97" s="147" t="s">
        <v>41</v>
      </c>
      <c r="E97" s="280">
        <f>SUM(H97+K97+N97+Q97+T97+W97+Z97+AE97+AJ97+AO97+AT97+AY97)</f>
        <v>10.1</v>
      </c>
      <c r="F97" s="280">
        <f>SUM(I97+L97+O97+R97+U97+X97+AC97+AH97+AM97+AR97+AW97+AZ97)</f>
        <v>0</v>
      </c>
      <c r="G97" s="295">
        <f t="shared" si="1"/>
        <v>0</v>
      </c>
      <c r="H97" s="230"/>
      <c r="I97" s="230"/>
      <c r="J97" s="230"/>
      <c r="K97" s="230"/>
      <c r="L97" s="230"/>
      <c r="M97" s="230"/>
      <c r="N97" s="230"/>
      <c r="O97" s="230"/>
      <c r="P97" s="232"/>
      <c r="Q97" s="230"/>
      <c r="R97" s="230"/>
      <c r="S97" s="230"/>
      <c r="T97" s="230"/>
      <c r="U97" s="230"/>
      <c r="V97" s="230"/>
      <c r="W97" s="230"/>
      <c r="X97" s="230"/>
      <c r="Y97" s="230"/>
      <c r="Z97" s="230"/>
      <c r="AA97" s="233"/>
      <c r="AB97" s="234"/>
      <c r="AC97" s="230"/>
      <c r="AD97" s="232"/>
      <c r="AE97" s="230"/>
      <c r="AF97" s="233"/>
      <c r="AG97" s="234"/>
      <c r="AH97" s="258"/>
      <c r="AI97" s="232"/>
      <c r="AJ97" s="230"/>
      <c r="AK97" s="233"/>
      <c r="AL97" s="234"/>
      <c r="AM97" s="258"/>
      <c r="AN97" s="232"/>
      <c r="AO97" s="265">
        <v>10.1</v>
      </c>
      <c r="AP97" s="235"/>
      <c r="AQ97" s="234"/>
      <c r="AR97" s="230"/>
      <c r="AS97" s="230"/>
      <c r="AT97" s="230"/>
      <c r="AU97" s="232"/>
      <c r="AV97" s="234"/>
      <c r="AW97" s="258"/>
      <c r="AX97" s="232"/>
      <c r="AY97" s="230"/>
      <c r="AZ97" s="258"/>
      <c r="BA97" s="232"/>
      <c r="BB97" s="358"/>
    </row>
    <row r="98" spans="1:54" ht="31.95" customHeight="1">
      <c r="A98" s="355"/>
      <c r="B98" s="357"/>
      <c r="C98" s="357"/>
      <c r="D98" s="193" t="s">
        <v>37</v>
      </c>
      <c r="E98" s="296"/>
      <c r="F98" s="296"/>
      <c r="G98" s="295"/>
      <c r="H98" s="236"/>
      <c r="I98" s="236"/>
      <c r="J98" s="236"/>
      <c r="K98" s="236"/>
      <c r="L98" s="236"/>
      <c r="M98" s="236"/>
      <c r="N98" s="236"/>
      <c r="O98" s="236"/>
      <c r="P98" s="238"/>
      <c r="Q98" s="236"/>
      <c r="R98" s="236"/>
      <c r="S98" s="236"/>
      <c r="T98" s="236"/>
      <c r="U98" s="236"/>
      <c r="V98" s="236"/>
      <c r="W98" s="236"/>
      <c r="X98" s="236"/>
      <c r="Y98" s="236"/>
      <c r="Z98" s="236"/>
      <c r="AA98" s="239"/>
      <c r="AB98" s="240"/>
      <c r="AC98" s="236"/>
      <c r="AD98" s="238"/>
      <c r="AE98" s="236"/>
      <c r="AF98" s="239"/>
      <c r="AG98" s="240"/>
      <c r="AH98" s="241"/>
      <c r="AI98" s="238"/>
      <c r="AJ98" s="236"/>
      <c r="AK98" s="239"/>
      <c r="AL98" s="240"/>
      <c r="AM98" s="241"/>
      <c r="AN98" s="238"/>
      <c r="AO98" s="242"/>
      <c r="AP98" s="243"/>
      <c r="AQ98" s="240"/>
      <c r="AR98" s="236"/>
      <c r="AS98" s="236"/>
      <c r="AT98" s="236"/>
      <c r="AU98" s="238"/>
      <c r="AV98" s="240"/>
      <c r="AW98" s="241"/>
      <c r="AX98" s="238"/>
      <c r="AY98" s="236"/>
      <c r="AZ98" s="241"/>
      <c r="BA98" s="238"/>
      <c r="BB98" s="359"/>
    </row>
    <row r="99" spans="1:54" ht="34.950000000000003" customHeight="1">
      <c r="A99" s="355"/>
      <c r="B99" s="357"/>
      <c r="C99" s="357"/>
      <c r="D99" s="193" t="s">
        <v>2</v>
      </c>
      <c r="E99" s="292">
        <f>SUM(H99+K99+N99+Q99+T99+W99+Z99+AE99+AJ99+AO99+AT99+AY99)</f>
        <v>10.1</v>
      </c>
      <c r="F99" s="292">
        <f>SUM(I99+L99+O99+R99+U99+X99+AC99+AH99+AM99+AR99+AW99+AZ99)</f>
        <v>0</v>
      </c>
      <c r="G99" s="295">
        <f t="shared" si="1"/>
        <v>0</v>
      </c>
      <c r="H99" s="244"/>
      <c r="I99" s="244"/>
      <c r="J99" s="244"/>
      <c r="K99" s="244"/>
      <c r="L99" s="244"/>
      <c r="M99" s="244"/>
      <c r="N99" s="244"/>
      <c r="O99" s="244"/>
      <c r="P99" s="246"/>
      <c r="Q99" s="244"/>
      <c r="R99" s="244"/>
      <c r="S99" s="244"/>
      <c r="T99" s="244"/>
      <c r="U99" s="244"/>
      <c r="V99" s="244"/>
      <c r="W99" s="244"/>
      <c r="X99" s="244"/>
      <c r="Y99" s="244"/>
      <c r="Z99" s="244"/>
      <c r="AA99" s="247"/>
      <c r="AB99" s="248"/>
      <c r="AC99" s="244"/>
      <c r="AD99" s="246"/>
      <c r="AE99" s="244"/>
      <c r="AF99" s="247"/>
      <c r="AG99" s="248"/>
      <c r="AH99" s="255"/>
      <c r="AI99" s="246"/>
      <c r="AJ99" s="244"/>
      <c r="AK99" s="247"/>
      <c r="AL99" s="248"/>
      <c r="AM99" s="255"/>
      <c r="AN99" s="246"/>
      <c r="AO99" s="256">
        <v>10.1</v>
      </c>
      <c r="AP99" s="249"/>
      <c r="AQ99" s="248"/>
      <c r="AR99" s="244"/>
      <c r="AS99" s="244"/>
      <c r="AT99" s="244"/>
      <c r="AU99" s="246"/>
      <c r="AV99" s="248"/>
      <c r="AW99" s="255"/>
      <c r="AX99" s="246"/>
      <c r="AY99" s="244"/>
      <c r="AZ99" s="255"/>
      <c r="BA99" s="246"/>
      <c r="BB99" s="359"/>
    </row>
    <row r="100" spans="1:54" ht="21.75" customHeight="1">
      <c r="A100" s="355"/>
      <c r="B100" s="357"/>
      <c r="C100" s="357"/>
      <c r="D100" s="194" t="s">
        <v>43</v>
      </c>
      <c r="E100" s="292"/>
      <c r="F100" s="292"/>
      <c r="G100" s="295"/>
      <c r="H100" s="244"/>
      <c r="I100" s="244"/>
      <c r="J100" s="244"/>
      <c r="K100" s="244"/>
      <c r="L100" s="244"/>
      <c r="M100" s="244"/>
      <c r="N100" s="244"/>
      <c r="O100" s="244"/>
      <c r="P100" s="246"/>
      <c r="Q100" s="244"/>
      <c r="R100" s="244"/>
      <c r="S100" s="244"/>
      <c r="T100" s="244"/>
      <c r="U100" s="244"/>
      <c r="V100" s="244"/>
      <c r="W100" s="244"/>
      <c r="X100" s="244"/>
      <c r="Y100" s="244"/>
      <c r="Z100" s="244"/>
      <c r="AA100" s="247"/>
      <c r="AB100" s="248"/>
      <c r="AC100" s="244"/>
      <c r="AD100" s="246"/>
      <c r="AE100" s="244"/>
      <c r="AF100" s="247"/>
      <c r="AG100" s="248"/>
      <c r="AH100" s="255"/>
      <c r="AI100" s="246"/>
      <c r="AJ100" s="244"/>
      <c r="AK100" s="247"/>
      <c r="AL100" s="248"/>
      <c r="AM100" s="255"/>
      <c r="AN100" s="246"/>
      <c r="AO100" s="244"/>
      <c r="AP100" s="247"/>
      <c r="AQ100" s="248"/>
      <c r="AR100" s="255"/>
      <c r="AS100" s="246"/>
      <c r="AT100" s="244"/>
      <c r="AU100" s="247"/>
      <c r="AV100" s="248"/>
      <c r="AW100" s="255"/>
      <c r="AX100" s="246"/>
      <c r="AY100" s="244"/>
      <c r="AZ100" s="255"/>
      <c r="BA100" s="247"/>
      <c r="BB100" s="359"/>
    </row>
    <row r="101" spans="1:54" ht="49.2" customHeight="1">
      <c r="A101" s="355"/>
      <c r="B101" s="357"/>
      <c r="C101" s="357"/>
      <c r="D101" s="221" t="s">
        <v>344</v>
      </c>
      <c r="E101" s="286"/>
      <c r="F101" s="286"/>
      <c r="G101" s="295"/>
      <c r="H101" s="229"/>
      <c r="I101" s="229"/>
      <c r="J101" s="229"/>
      <c r="K101" s="229"/>
      <c r="L101" s="229"/>
      <c r="M101" s="229"/>
      <c r="N101" s="229"/>
      <c r="O101" s="229"/>
      <c r="P101" s="251"/>
      <c r="Q101" s="229"/>
      <c r="R101" s="229"/>
      <c r="S101" s="229"/>
      <c r="T101" s="229"/>
      <c r="U101" s="229"/>
      <c r="V101" s="229"/>
      <c r="W101" s="229"/>
      <c r="X101" s="229"/>
      <c r="Y101" s="229"/>
      <c r="Z101" s="229"/>
      <c r="AA101" s="252"/>
      <c r="AB101" s="253"/>
      <c r="AC101" s="229"/>
      <c r="AD101" s="251"/>
      <c r="AE101" s="229"/>
      <c r="AF101" s="252"/>
      <c r="AG101" s="253"/>
      <c r="AH101" s="257"/>
      <c r="AI101" s="251"/>
      <c r="AJ101" s="229"/>
      <c r="AK101" s="252"/>
      <c r="AL101" s="253"/>
      <c r="AM101" s="257"/>
      <c r="AN101" s="251"/>
      <c r="AO101" s="229"/>
      <c r="AP101" s="252"/>
      <c r="AQ101" s="253"/>
      <c r="AR101" s="257"/>
      <c r="AS101" s="251"/>
      <c r="AT101" s="229"/>
      <c r="AU101" s="251"/>
      <c r="AV101" s="253"/>
      <c r="AW101" s="257"/>
      <c r="AX101" s="251"/>
      <c r="AY101" s="229"/>
      <c r="AZ101" s="257"/>
      <c r="BA101" s="251"/>
      <c r="BB101" s="359"/>
    </row>
    <row r="102" spans="1:54" ht="19.8" hidden="1" customHeight="1">
      <c r="A102" s="373"/>
      <c r="B102" s="375" t="s">
        <v>275</v>
      </c>
      <c r="C102" s="356"/>
      <c r="D102" s="148" t="s">
        <v>41</v>
      </c>
      <c r="E102" s="228">
        <f>SUM(H102+K102+N102+Q102+T102+W102+Z102+AE102+AJ102+AO102+AT102+AY102)</f>
        <v>8551.5999999999985</v>
      </c>
      <c r="F102" s="228">
        <f>SUM(I102+L102+O102+R102+U102+X102+AC102+AH102+AM102+AR102+AW102+AZ102)</f>
        <v>5259.9404499999991</v>
      </c>
      <c r="G102" s="295">
        <f t="shared" si="1"/>
        <v>61.508261027176204</v>
      </c>
      <c r="H102" s="226">
        <f>SUM(H42)</f>
        <v>30</v>
      </c>
      <c r="I102" s="226">
        <f>SUM(I42)</f>
        <v>30</v>
      </c>
      <c r="J102" s="226"/>
      <c r="K102" s="228">
        <f>SUM(K42)</f>
        <v>878.48400000000004</v>
      </c>
      <c r="L102" s="228">
        <f>SUM(L42)</f>
        <v>976.58196999999996</v>
      </c>
      <c r="M102" s="226"/>
      <c r="N102" s="299">
        <f>SUM(N42)</f>
        <v>1509.9839999999999</v>
      </c>
      <c r="O102" s="299">
        <f>SUM(O42)</f>
        <v>1554.0239999999999</v>
      </c>
      <c r="P102" s="260"/>
      <c r="Q102" s="226">
        <f>SUM(Q42)</f>
        <v>2410.6</v>
      </c>
      <c r="R102" s="228">
        <f>SUM(R42)</f>
        <v>2684.3584799999999</v>
      </c>
      <c r="S102" s="226"/>
      <c r="T102" s="228">
        <f>SUM(T42)</f>
        <v>1010.1759999999999</v>
      </c>
      <c r="U102" s="226">
        <f>SUM(U42)</f>
        <v>14.976000000000001</v>
      </c>
      <c r="V102" s="226"/>
      <c r="W102" s="228">
        <f>SUM(W42)</f>
        <v>107.488</v>
      </c>
      <c r="X102" s="226">
        <f>SUM(X42)</f>
        <v>0</v>
      </c>
      <c r="Y102" s="226"/>
      <c r="Z102" s="228">
        <f>SUM(Z42)</f>
        <v>479.988</v>
      </c>
      <c r="AA102" s="261"/>
      <c r="AB102" s="262"/>
      <c r="AC102" s="226">
        <f>SUM(AC42)</f>
        <v>0</v>
      </c>
      <c r="AD102" s="260"/>
      <c r="AE102" s="228">
        <f>SUM(AE42)</f>
        <v>137.488</v>
      </c>
      <c r="AF102" s="261"/>
      <c r="AG102" s="262"/>
      <c r="AH102" s="254">
        <f>SUM(AH42)</f>
        <v>0</v>
      </c>
      <c r="AI102" s="260"/>
      <c r="AJ102" s="226">
        <f>SUM(AJ42)</f>
        <v>137.488</v>
      </c>
      <c r="AK102" s="261"/>
      <c r="AL102" s="262"/>
      <c r="AM102" s="254">
        <f>SUM(AM42)</f>
        <v>0</v>
      </c>
      <c r="AN102" s="260"/>
      <c r="AO102" s="267">
        <f>SUM(AO42)</f>
        <v>1501.8879999999999</v>
      </c>
      <c r="AP102" s="261"/>
      <c r="AQ102" s="262"/>
      <c r="AR102" s="254">
        <f>SUM(AR42)</f>
        <v>0</v>
      </c>
      <c r="AS102" s="260"/>
      <c r="AT102" s="226">
        <f>SUM(AT42)</f>
        <v>157.488</v>
      </c>
      <c r="AU102" s="260"/>
      <c r="AV102" s="262"/>
      <c r="AW102" s="254">
        <f>SUM(AW42)</f>
        <v>0</v>
      </c>
      <c r="AX102" s="260"/>
      <c r="AY102" s="269">
        <f>SUM(AY42)</f>
        <v>190.52800000000002</v>
      </c>
      <c r="AZ102" s="226">
        <f>SUM(AZ42)</f>
        <v>0</v>
      </c>
      <c r="BA102" s="260"/>
      <c r="BB102" s="352"/>
    </row>
    <row r="103" spans="1:54" ht="34.799999999999997" hidden="1" customHeight="1">
      <c r="A103" s="374"/>
      <c r="B103" s="376"/>
      <c r="C103" s="357"/>
      <c r="D103" s="193" t="s">
        <v>37</v>
      </c>
      <c r="E103" s="296"/>
      <c r="F103" s="296"/>
      <c r="G103" s="295"/>
      <c r="H103" s="236"/>
      <c r="I103" s="236"/>
      <c r="J103" s="236"/>
      <c r="K103" s="236"/>
      <c r="L103" s="236"/>
      <c r="M103" s="236"/>
      <c r="N103" s="236"/>
      <c r="O103" s="236"/>
      <c r="P103" s="238"/>
      <c r="Q103" s="236"/>
      <c r="R103" s="236"/>
      <c r="S103" s="236"/>
      <c r="T103" s="236"/>
      <c r="U103" s="236"/>
      <c r="V103" s="236"/>
      <c r="W103" s="236"/>
      <c r="X103" s="236"/>
      <c r="Y103" s="236"/>
      <c r="Z103" s="236"/>
      <c r="AA103" s="239"/>
      <c r="AB103" s="240"/>
      <c r="AC103" s="236"/>
      <c r="AD103" s="238"/>
      <c r="AE103" s="236"/>
      <c r="AF103" s="239"/>
      <c r="AG103" s="240"/>
      <c r="AH103" s="241"/>
      <c r="AI103" s="238"/>
      <c r="AJ103" s="236"/>
      <c r="AK103" s="239"/>
      <c r="AL103" s="240"/>
      <c r="AM103" s="241"/>
      <c r="AN103" s="238"/>
      <c r="AO103" s="236"/>
      <c r="AP103" s="239"/>
      <c r="AQ103" s="240"/>
      <c r="AR103" s="241"/>
      <c r="AS103" s="238"/>
      <c r="AT103" s="236"/>
      <c r="AU103" s="238"/>
      <c r="AV103" s="238"/>
      <c r="AW103" s="241"/>
      <c r="AX103" s="238"/>
      <c r="AY103" s="237"/>
      <c r="AZ103" s="236"/>
      <c r="BA103" s="238"/>
      <c r="BB103" s="344"/>
    </row>
    <row r="104" spans="1:54" ht="33" hidden="1" customHeight="1">
      <c r="A104" s="374"/>
      <c r="B104" s="376"/>
      <c r="C104" s="357"/>
      <c r="D104" s="193" t="s">
        <v>2</v>
      </c>
      <c r="E104" s="292">
        <f>SUM(H104+K104+N104+Q104+T104+W104+Z104+AE104+AJ104+AO104+AT104+AY104)</f>
        <v>5171.5999999999995</v>
      </c>
      <c r="F104" s="292">
        <f>SUM(I104+L104+O104+R104+U104+X104+AC104+AH104+AM104+AR104+AW104+AZ104)</f>
        <v>2710.9394499999999</v>
      </c>
      <c r="G104" s="295">
        <f t="shared" si="1"/>
        <v>52.419743406295929</v>
      </c>
      <c r="H104" s="263">
        <f>SUM(H44)</f>
        <v>0</v>
      </c>
      <c r="I104" s="263">
        <f>SUM(I44)</f>
        <v>0</v>
      </c>
      <c r="J104" s="263"/>
      <c r="K104" s="244">
        <f>SUM(K44)</f>
        <v>717.5</v>
      </c>
      <c r="L104" s="244">
        <f>SUM(L44)</f>
        <v>867.51496999999995</v>
      </c>
      <c r="M104" s="244"/>
      <c r="N104" s="244">
        <f>SUM(N44)</f>
        <v>0</v>
      </c>
      <c r="O104" s="244">
        <f>SUM(O44)</f>
        <v>0</v>
      </c>
      <c r="P104" s="246"/>
      <c r="Q104" s="244">
        <f>SUM(Q44)</f>
        <v>2161.6</v>
      </c>
      <c r="R104" s="244">
        <f>SUM(R44)</f>
        <v>1843.4244799999999</v>
      </c>
      <c r="S104" s="244"/>
      <c r="T104" s="244">
        <f>SUM(T44)</f>
        <v>350.2</v>
      </c>
      <c r="U104" s="244">
        <f>SUM(U44)</f>
        <v>0</v>
      </c>
      <c r="V104" s="244"/>
      <c r="W104" s="244">
        <f>SUM(W44)</f>
        <v>0</v>
      </c>
      <c r="X104" s="244">
        <f>SUM(X44)</f>
        <v>0</v>
      </c>
      <c r="Y104" s="244"/>
      <c r="Z104" s="244">
        <f>SUM(Z44)</f>
        <v>372.5</v>
      </c>
      <c r="AA104" s="247"/>
      <c r="AB104" s="248"/>
      <c r="AC104" s="244">
        <f>SUM(AC44)</f>
        <v>0</v>
      </c>
      <c r="AD104" s="246"/>
      <c r="AE104" s="244">
        <f>SUM(AE44)</f>
        <v>0</v>
      </c>
      <c r="AF104" s="247"/>
      <c r="AG104" s="248"/>
      <c r="AH104" s="255">
        <f>SUM(AH44)</f>
        <v>0</v>
      </c>
      <c r="AI104" s="246"/>
      <c r="AJ104" s="244">
        <f>SUM(AJ44)</f>
        <v>0</v>
      </c>
      <c r="AK104" s="247"/>
      <c r="AL104" s="248"/>
      <c r="AM104" s="255">
        <f>SUM(AM44)</f>
        <v>0</v>
      </c>
      <c r="AN104" s="246"/>
      <c r="AO104" s="268">
        <f>SUM(AO44)</f>
        <v>1354.3999999999999</v>
      </c>
      <c r="AP104" s="247"/>
      <c r="AQ104" s="248"/>
      <c r="AR104" s="255">
        <f>SUM(AR44)</f>
        <v>0</v>
      </c>
      <c r="AS104" s="246"/>
      <c r="AT104" s="244">
        <f>SUM(AT44)</f>
        <v>100</v>
      </c>
      <c r="AU104" s="247"/>
      <c r="AV104" s="246"/>
      <c r="AW104" s="255">
        <f>SUM(AW44)</f>
        <v>0</v>
      </c>
      <c r="AX104" s="246"/>
      <c r="AY104" s="245">
        <f>SUM(AY44)</f>
        <v>115.4</v>
      </c>
      <c r="AZ104" s="244">
        <f>SUM(AZ44)</f>
        <v>0</v>
      </c>
      <c r="BA104" s="247"/>
      <c r="BB104" s="344"/>
    </row>
    <row r="105" spans="1:54" ht="19.2" hidden="1" customHeight="1">
      <c r="A105" s="374"/>
      <c r="B105" s="376"/>
      <c r="C105" s="357"/>
      <c r="D105" s="194" t="s">
        <v>43</v>
      </c>
      <c r="E105" s="292">
        <f>SUM(H105+K105+N105+Q105+T105+W105+Z105+AE105+AJ105+AO105+AT105+AY105)</f>
        <v>3379.9999999999991</v>
      </c>
      <c r="F105" s="292">
        <f>SUM(I105+L105+O105+R105+U105+X105+AC105+AH105+AM105+AR105+AW105+AZ105)</f>
        <v>2549.0009999999997</v>
      </c>
      <c r="G105" s="295">
        <f t="shared" si="1"/>
        <v>75.414230769230784</v>
      </c>
      <c r="H105" s="244">
        <f>SUM(H45)</f>
        <v>30</v>
      </c>
      <c r="I105" s="244">
        <f>SUM(I45)</f>
        <v>30</v>
      </c>
      <c r="J105" s="244"/>
      <c r="K105" s="244">
        <f>SUM(K45)</f>
        <v>160.98400000000001</v>
      </c>
      <c r="L105" s="244">
        <f>SUM(L45)</f>
        <v>109.06699999999999</v>
      </c>
      <c r="M105" s="244"/>
      <c r="N105" s="244">
        <f>SUM(N45)</f>
        <v>1509.9839999999999</v>
      </c>
      <c r="O105" s="244">
        <f>SUM(O45)</f>
        <v>1554.0239999999999</v>
      </c>
      <c r="P105" s="246"/>
      <c r="Q105" s="244">
        <f>SUM(Q45)</f>
        <v>249</v>
      </c>
      <c r="R105" s="301">
        <f>SUM(R45)</f>
        <v>840.93399999999997</v>
      </c>
      <c r="S105" s="244"/>
      <c r="T105" s="244">
        <f>SUM(T45)</f>
        <v>659.976</v>
      </c>
      <c r="U105" s="244">
        <f>SUM(U45)</f>
        <v>14.976000000000001</v>
      </c>
      <c r="V105" s="244"/>
      <c r="W105" s="244">
        <f>SUM(W45)</f>
        <v>107.488</v>
      </c>
      <c r="X105" s="244">
        <f>SUM(X45)</f>
        <v>0</v>
      </c>
      <c r="Y105" s="244"/>
      <c r="Z105" s="244">
        <f>SUM(Z45)</f>
        <v>107.488</v>
      </c>
      <c r="AA105" s="247"/>
      <c r="AB105" s="248"/>
      <c r="AC105" s="244">
        <f>SUM(AC45)</f>
        <v>0</v>
      </c>
      <c r="AD105" s="246"/>
      <c r="AE105" s="244">
        <f>SUM(AE45)</f>
        <v>137.488</v>
      </c>
      <c r="AF105" s="247"/>
      <c r="AG105" s="248"/>
      <c r="AH105" s="255">
        <f>SUM(AH45)</f>
        <v>0</v>
      </c>
      <c r="AI105" s="246"/>
      <c r="AJ105" s="244">
        <f>SUM(AJ45)</f>
        <v>137.488</v>
      </c>
      <c r="AK105" s="247"/>
      <c r="AL105" s="248"/>
      <c r="AM105" s="255">
        <f>SUM(AM45)</f>
        <v>0</v>
      </c>
      <c r="AN105" s="246"/>
      <c r="AO105" s="244">
        <f>SUM(AO45)</f>
        <v>147.488</v>
      </c>
      <c r="AP105" s="247"/>
      <c r="AQ105" s="248"/>
      <c r="AR105" s="255">
        <f>SUM(AR45)</f>
        <v>0</v>
      </c>
      <c r="AS105" s="246"/>
      <c r="AT105" s="244">
        <f>SUM(AT45)</f>
        <v>57.488</v>
      </c>
      <c r="AU105" s="246"/>
      <c r="AV105" s="248"/>
      <c r="AW105" s="255">
        <f>SUM(AW45)</f>
        <v>0</v>
      </c>
      <c r="AX105" s="246"/>
      <c r="AY105" s="245">
        <f>SUM(AY45)</f>
        <v>75.128</v>
      </c>
      <c r="AZ105" s="244">
        <f>SUM(AZ45)</f>
        <v>0</v>
      </c>
      <c r="BA105" s="246"/>
      <c r="BB105" s="344"/>
    </row>
    <row r="106" spans="1:54" ht="45.6" hidden="1" customHeight="1">
      <c r="A106" s="374"/>
      <c r="B106" s="376"/>
      <c r="C106" s="357"/>
      <c r="D106" s="221" t="s">
        <v>344</v>
      </c>
      <c r="E106" s="286">
        <f>SUM(N106)</f>
        <v>1044.2056</v>
      </c>
      <c r="F106" s="286">
        <f>SUM(O106)</f>
        <v>1044.2056</v>
      </c>
      <c r="G106" s="295">
        <f t="shared" ref="G106" si="2">SUM(F106/E106*100)</f>
        <v>100</v>
      </c>
      <c r="H106" s="229"/>
      <c r="I106" s="229"/>
      <c r="J106" s="229"/>
      <c r="K106" s="229"/>
      <c r="L106" s="229"/>
      <c r="M106" s="229"/>
      <c r="N106" s="229">
        <v>1044.2056</v>
      </c>
      <c r="O106" s="229">
        <v>1044.2056</v>
      </c>
      <c r="P106" s="251"/>
      <c r="Q106" s="229"/>
      <c r="R106" s="229"/>
      <c r="S106" s="229"/>
      <c r="T106" s="229"/>
      <c r="U106" s="229"/>
      <c r="V106" s="229"/>
      <c r="W106" s="229"/>
      <c r="X106" s="229"/>
      <c r="Y106" s="229"/>
      <c r="Z106" s="229"/>
      <c r="AA106" s="252"/>
      <c r="AB106" s="253"/>
      <c r="AC106" s="229"/>
      <c r="AD106" s="251"/>
      <c r="AE106" s="229"/>
      <c r="AF106" s="252"/>
      <c r="AG106" s="253"/>
      <c r="AH106" s="257"/>
      <c r="AI106" s="251"/>
      <c r="AJ106" s="229"/>
      <c r="AK106" s="252"/>
      <c r="AL106" s="253"/>
      <c r="AM106" s="257"/>
      <c r="AN106" s="251"/>
      <c r="AO106" s="229"/>
      <c r="AP106" s="252"/>
      <c r="AQ106" s="253"/>
      <c r="AR106" s="257"/>
      <c r="AS106" s="251"/>
      <c r="AT106" s="229"/>
      <c r="AU106" s="251"/>
      <c r="AV106" s="251"/>
      <c r="AW106" s="257"/>
      <c r="AX106" s="251"/>
      <c r="AY106" s="250"/>
      <c r="AZ106" s="229"/>
      <c r="BA106" s="251"/>
      <c r="BB106" s="344"/>
    </row>
    <row r="107" spans="1:54" ht="0.6" customHeight="1">
      <c r="A107" s="373"/>
      <c r="B107" s="375" t="s">
        <v>285</v>
      </c>
      <c r="C107" s="356"/>
      <c r="D107" s="148" t="s">
        <v>41</v>
      </c>
      <c r="E107" s="228"/>
      <c r="F107" s="228"/>
      <c r="G107" s="259"/>
      <c r="H107" s="226"/>
      <c r="I107" s="226"/>
      <c r="J107" s="226"/>
      <c r="K107" s="226"/>
      <c r="L107" s="226"/>
      <c r="M107" s="226"/>
      <c r="N107" s="226"/>
      <c r="O107" s="226"/>
      <c r="P107" s="260"/>
      <c r="Q107" s="226"/>
      <c r="R107" s="226"/>
      <c r="S107" s="226"/>
      <c r="T107" s="226"/>
      <c r="U107" s="226"/>
      <c r="V107" s="226"/>
      <c r="W107" s="226"/>
      <c r="X107" s="226"/>
      <c r="Y107" s="226"/>
      <c r="Z107" s="226"/>
      <c r="AA107" s="261"/>
      <c r="AB107" s="262"/>
      <c r="AC107" s="226"/>
      <c r="AD107" s="260"/>
      <c r="AE107" s="226"/>
      <c r="AF107" s="261"/>
      <c r="AG107" s="262"/>
      <c r="AH107" s="254"/>
      <c r="AI107" s="260"/>
      <c r="AJ107" s="226"/>
      <c r="AK107" s="261"/>
      <c r="AL107" s="262"/>
      <c r="AM107" s="254"/>
      <c r="AN107" s="260"/>
      <c r="AO107" s="226"/>
      <c r="AP107" s="261"/>
      <c r="AQ107" s="262"/>
      <c r="AR107" s="254"/>
      <c r="AS107" s="260"/>
      <c r="AT107" s="226"/>
      <c r="AU107" s="260"/>
      <c r="AV107" s="262"/>
      <c r="AW107" s="254"/>
      <c r="AX107" s="260"/>
      <c r="AY107" s="259"/>
      <c r="AZ107" s="226"/>
      <c r="BA107" s="260"/>
      <c r="BB107" s="352"/>
    </row>
    <row r="108" spans="1:54" ht="34.799999999999997" hidden="1" customHeight="1">
      <c r="A108" s="374"/>
      <c r="B108" s="376"/>
      <c r="C108" s="357"/>
      <c r="D108" s="193" t="s">
        <v>37</v>
      </c>
      <c r="E108" s="296"/>
      <c r="F108" s="296"/>
      <c r="G108" s="237"/>
      <c r="H108" s="236"/>
      <c r="I108" s="236"/>
      <c r="J108" s="236"/>
      <c r="K108" s="236"/>
      <c r="L108" s="236"/>
      <c r="M108" s="236"/>
      <c r="N108" s="236"/>
      <c r="O108" s="236"/>
      <c r="P108" s="238"/>
      <c r="Q108" s="236"/>
      <c r="R108" s="236"/>
      <c r="S108" s="236"/>
      <c r="T108" s="236"/>
      <c r="U108" s="236"/>
      <c r="V108" s="236"/>
      <c r="W108" s="236"/>
      <c r="X108" s="236"/>
      <c r="Y108" s="236"/>
      <c r="Z108" s="236"/>
      <c r="AA108" s="239"/>
      <c r="AB108" s="240"/>
      <c r="AC108" s="236"/>
      <c r="AD108" s="238"/>
      <c r="AE108" s="236"/>
      <c r="AF108" s="239"/>
      <c r="AG108" s="240"/>
      <c r="AH108" s="241"/>
      <c r="AI108" s="238"/>
      <c r="AJ108" s="236"/>
      <c r="AK108" s="239"/>
      <c r="AL108" s="240"/>
      <c r="AM108" s="241"/>
      <c r="AN108" s="238"/>
      <c r="AO108" s="236"/>
      <c r="AP108" s="239"/>
      <c r="AQ108" s="240"/>
      <c r="AR108" s="241"/>
      <c r="AS108" s="238"/>
      <c r="AT108" s="236"/>
      <c r="AU108" s="238"/>
      <c r="AV108" s="238"/>
      <c r="AW108" s="241"/>
      <c r="AX108" s="238"/>
      <c r="AY108" s="237"/>
      <c r="AZ108" s="236"/>
      <c r="BA108" s="238"/>
      <c r="BB108" s="344"/>
    </row>
    <row r="109" spans="1:54" ht="34.799999999999997" hidden="1" customHeight="1">
      <c r="A109" s="374"/>
      <c r="B109" s="376"/>
      <c r="C109" s="357"/>
      <c r="D109" s="193" t="s">
        <v>2</v>
      </c>
      <c r="E109" s="292"/>
      <c r="F109" s="292"/>
      <c r="G109" s="245"/>
      <c r="H109" s="263"/>
      <c r="I109" s="263"/>
      <c r="J109" s="263"/>
      <c r="K109" s="244"/>
      <c r="L109" s="244"/>
      <c r="M109" s="244"/>
      <c r="N109" s="244"/>
      <c r="O109" s="244"/>
      <c r="P109" s="246"/>
      <c r="Q109" s="244"/>
      <c r="R109" s="244"/>
      <c r="S109" s="244"/>
      <c r="T109" s="244"/>
      <c r="U109" s="244"/>
      <c r="V109" s="244"/>
      <c r="W109" s="244"/>
      <c r="X109" s="244"/>
      <c r="Y109" s="244"/>
      <c r="Z109" s="244"/>
      <c r="AA109" s="247"/>
      <c r="AB109" s="248"/>
      <c r="AC109" s="244"/>
      <c r="AD109" s="246"/>
      <c r="AE109" s="244"/>
      <c r="AF109" s="247"/>
      <c r="AG109" s="248"/>
      <c r="AH109" s="255"/>
      <c r="AI109" s="246"/>
      <c r="AJ109" s="244"/>
      <c r="AK109" s="247"/>
      <c r="AL109" s="248"/>
      <c r="AM109" s="255"/>
      <c r="AN109" s="246"/>
      <c r="AO109" s="244"/>
      <c r="AP109" s="247"/>
      <c r="AQ109" s="248"/>
      <c r="AR109" s="255"/>
      <c r="AS109" s="246"/>
      <c r="AT109" s="244"/>
      <c r="AU109" s="247"/>
      <c r="AV109" s="246"/>
      <c r="AW109" s="255"/>
      <c r="AX109" s="246"/>
      <c r="AY109" s="245"/>
      <c r="AZ109" s="244"/>
      <c r="BA109" s="247"/>
      <c r="BB109" s="344"/>
    </row>
    <row r="110" spans="1:54" ht="21" hidden="1" customHeight="1">
      <c r="A110" s="374"/>
      <c r="B110" s="376"/>
      <c r="C110" s="357"/>
      <c r="D110" s="194" t="s">
        <v>43</v>
      </c>
      <c r="E110" s="292"/>
      <c r="F110" s="292"/>
      <c r="G110" s="245"/>
      <c r="H110" s="244"/>
      <c r="I110" s="244"/>
      <c r="J110" s="244"/>
      <c r="K110" s="244"/>
      <c r="L110" s="244"/>
      <c r="M110" s="244"/>
      <c r="N110" s="244"/>
      <c r="O110" s="244"/>
      <c r="P110" s="246"/>
      <c r="Q110" s="244"/>
      <c r="R110" s="244"/>
      <c r="S110" s="244"/>
      <c r="T110" s="244"/>
      <c r="U110" s="244"/>
      <c r="V110" s="244"/>
      <c r="W110" s="244"/>
      <c r="X110" s="244"/>
      <c r="Y110" s="244"/>
      <c r="Z110" s="244"/>
      <c r="AA110" s="247"/>
      <c r="AB110" s="248"/>
      <c r="AC110" s="244"/>
      <c r="AD110" s="246"/>
      <c r="AE110" s="244"/>
      <c r="AF110" s="247"/>
      <c r="AG110" s="248"/>
      <c r="AH110" s="255"/>
      <c r="AI110" s="246"/>
      <c r="AJ110" s="244"/>
      <c r="AK110" s="247"/>
      <c r="AL110" s="248"/>
      <c r="AM110" s="255"/>
      <c r="AN110" s="246"/>
      <c r="AO110" s="244"/>
      <c r="AP110" s="247"/>
      <c r="AQ110" s="248"/>
      <c r="AR110" s="255"/>
      <c r="AS110" s="246"/>
      <c r="AT110" s="244"/>
      <c r="AU110" s="246"/>
      <c r="AV110" s="248"/>
      <c r="AW110" s="255"/>
      <c r="AX110" s="246"/>
      <c r="AY110" s="245"/>
      <c r="AZ110" s="244"/>
      <c r="BA110" s="246"/>
      <c r="BB110" s="344"/>
    </row>
    <row r="111" spans="1:54" ht="45.6" hidden="1" customHeight="1">
      <c r="A111" s="385"/>
      <c r="B111" s="422"/>
      <c r="C111" s="423"/>
      <c r="D111" s="221" t="s">
        <v>344</v>
      </c>
      <c r="E111" s="286"/>
      <c r="F111" s="286"/>
      <c r="G111" s="250"/>
      <c r="H111" s="229"/>
      <c r="I111" s="229"/>
      <c r="J111" s="229"/>
      <c r="K111" s="229"/>
      <c r="L111" s="229"/>
      <c r="M111" s="229"/>
      <c r="N111" s="229"/>
      <c r="O111" s="229"/>
      <c r="P111" s="251"/>
      <c r="Q111" s="229"/>
      <c r="R111" s="229"/>
      <c r="S111" s="229"/>
      <c r="T111" s="229"/>
      <c r="U111" s="229"/>
      <c r="V111" s="229"/>
      <c r="W111" s="229"/>
      <c r="X111" s="229"/>
      <c r="Y111" s="229"/>
      <c r="Z111" s="229"/>
      <c r="AA111" s="252"/>
      <c r="AB111" s="253"/>
      <c r="AC111" s="229"/>
      <c r="AD111" s="251"/>
      <c r="AE111" s="229"/>
      <c r="AF111" s="252"/>
      <c r="AG111" s="253"/>
      <c r="AH111" s="257"/>
      <c r="AI111" s="251"/>
      <c r="AJ111" s="229"/>
      <c r="AK111" s="252"/>
      <c r="AL111" s="253"/>
      <c r="AM111" s="257"/>
      <c r="AN111" s="251"/>
      <c r="AO111" s="229"/>
      <c r="AP111" s="252"/>
      <c r="AQ111" s="253"/>
      <c r="AR111" s="257"/>
      <c r="AS111" s="251"/>
      <c r="AT111" s="229"/>
      <c r="AU111" s="251"/>
      <c r="AV111" s="251"/>
      <c r="AW111" s="257"/>
      <c r="AX111" s="251"/>
      <c r="AY111" s="250"/>
      <c r="AZ111" s="229"/>
      <c r="BA111" s="251"/>
      <c r="BB111" s="344"/>
    </row>
    <row r="112" spans="1:54" ht="15.6">
      <c r="A112" s="419" t="s">
        <v>271</v>
      </c>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420"/>
      <c r="AD112" s="420"/>
      <c r="AE112" s="420"/>
      <c r="AF112" s="420"/>
      <c r="AG112" s="420"/>
      <c r="AH112" s="420"/>
      <c r="AI112" s="420"/>
      <c r="AJ112" s="420"/>
      <c r="AK112" s="420"/>
      <c r="AL112" s="420"/>
      <c r="AM112" s="420"/>
      <c r="AN112" s="420"/>
      <c r="AO112" s="420"/>
      <c r="AP112" s="420"/>
      <c r="AQ112" s="420"/>
      <c r="AR112" s="420"/>
      <c r="AS112" s="420"/>
      <c r="AT112" s="420"/>
      <c r="AU112" s="420"/>
      <c r="AV112" s="420"/>
      <c r="AW112" s="420"/>
      <c r="AX112" s="420"/>
      <c r="AY112" s="420"/>
      <c r="AZ112" s="420"/>
      <c r="BA112" s="420"/>
      <c r="BB112" s="421"/>
    </row>
    <row r="113" spans="1:54" ht="22.5" customHeight="1">
      <c r="A113" s="354" t="s">
        <v>6</v>
      </c>
      <c r="B113" s="356" t="s">
        <v>321</v>
      </c>
      <c r="C113" s="356"/>
      <c r="D113" s="148" t="s">
        <v>41</v>
      </c>
      <c r="E113" s="228">
        <f>SUM(H113+K113+N113+Q113+T113+W113+Z113+AE113+AJ113+AO113+AT113+AY113)</f>
        <v>720</v>
      </c>
      <c r="F113" s="228">
        <f>SUM(I113+L113+O113+R113+U113+X113+AC113+AH113+AM113+AR113+AW113+AZ113)</f>
        <v>93</v>
      </c>
      <c r="G113" s="295">
        <f t="shared" ref="G113:G167" si="3">SUM(F113/E113*100)</f>
        <v>12.916666666666668</v>
      </c>
      <c r="H113" s="226">
        <f>SUM(H118+H123+H128+H133+H138+H143+H148+H153)</f>
        <v>0</v>
      </c>
      <c r="I113" s="226">
        <f>SUM(I118+I123+I128+I133+I138+I143+I148+I153)</f>
        <v>0</v>
      </c>
      <c r="J113" s="226"/>
      <c r="K113" s="228">
        <f>SUM(K118+K123+K128+K133+K138+K143+K148+K153)</f>
        <v>0</v>
      </c>
      <c r="L113" s="226">
        <f>SUM(L118+L123+L128+L133+L138+L143+L148+L153)</f>
        <v>0</v>
      </c>
      <c r="M113" s="226"/>
      <c r="N113" s="226">
        <f>SUM(N118+N123+N128+N133+N138+N143+N148+N153)</f>
        <v>0</v>
      </c>
      <c r="O113" s="226">
        <f>SUM(O118+O123+O128+O133+O138+O143+O148+O153)</f>
        <v>0</v>
      </c>
      <c r="P113" s="226"/>
      <c r="Q113" s="226">
        <f>SUM(Q118+Q123+Q128+Q133+Q138+Q143+Q148+Q153)</f>
        <v>200</v>
      </c>
      <c r="R113" s="226">
        <f>SUM(R118+R123+R128+R133+R138+R143+R148+R153)</f>
        <v>93</v>
      </c>
      <c r="S113" s="226"/>
      <c r="T113" s="226">
        <f>SUM(T118+T123+T128+T133+T138+T143+T148+T153)</f>
        <v>90</v>
      </c>
      <c r="U113" s="226">
        <f>SUM(U118+U123+U128+U133+U138+U143+U148+U153)</f>
        <v>0</v>
      </c>
      <c r="V113" s="226"/>
      <c r="W113" s="228">
        <f>SUM(W118+W123+W128+W133+W138+W143+W148+W153)</f>
        <v>300</v>
      </c>
      <c r="X113" s="226">
        <f>SUM(X118+X123+X128+X133+X138+X143+X148+X153)</f>
        <v>0</v>
      </c>
      <c r="Y113" s="226"/>
      <c r="Z113" s="228">
        <f>SUM(Z118+Z123+Z128+Z133+Z138+Z143+Z148+Z153)</f>
        <v>100</v>
      </c>
      <c r="AA113" s="226">
        <f>SUM(AA118+AA123+AA128+AA133+AA138+AA143+AA148+AA153)</f>
        <v>0</v>
      </c>
      <c r="AB113" s="270"/>
      <c r="AC113" s="226">
        <f>SUM(AC118+AC123+AC128+AC133+AC138+AC143+AC148+AC153)</f>
        <v>0</v>
      </c>
      <c r="AD113" s="254"/>
      <c r="AE113" s="226">
        <f>SUM(AE118+AE123+AE128+AE133+AE138+AE143+AE148+AE153)</f>
        <v>30</v>
      </c>
      <c r="AF113" s="226">
        <f>SUM(AF118+AF123+AF128+AF133+AF138+AF143+AF148+AF153)</f>
        <v>0</v>
      </c>
      <c r="AG113" s="270"/>
      <c r="AH113" s="226">
        <f>SUM(AH118+AH123+AH128+AH133+AH138+AH143+AH148+AH153)</f>
        <v>0</v>
      </c>
      <c r="AI113" s="226"/>
      <c r="AJ113" s="226">
        <f>SUM(AJ118+AJ123+AJ128+AJ133+AJ138+AJ143+AJ148+AJ153)</f>
        <v>0</v>
      </c>
      <c r="AK113" s="226">
        <f>SUM(AK118+AK123+AK128+AK133+AK138+AK143+AK148+AK153)</f>
        <v>0</v>
      </c>
      <c r="AL113" s="270"/>
      <c r="AM113" s="226">
        <f>SUM(AM118+AM123+AM128+AM133+AM138+AM143+AM148+AM153)</f>
        <v>0</v>
      </c>
      <c r="AN113" s="226"/>
      <c r="AO113" s="226">
        <f>SUM(AO118+AO123+AO128+AO133+AO138+AO143+AO148+AO153)</f>
        <v>0</v>
      </c>
      <c r="AP113" s="226">
        <f>SUM(AP118+AP123+AP128+AP133+AP138+AP143+AP148+AP153)</f>
        <v>0</v>
      </c>
      <c r="AQ113" s="270"/>
      <c r="AR113" s="226">
        <f>SUM(AR118+AR123+AR128+AR133+AR138+AR143+AR148+AR153)</f>
        <v>0</v>
      </c>
      <c r="AS113" s="226"/>
      <c r="AT113" s="226">
        <f>SUM(AT118+AT123+AT128+AT133+AT138+AT143+AT148+AT153)</f>
        <v>0</v>
      </c>
      <c r="AU113" s="226">
        <f>SUM(AU118+AU123+AU128+AU133+AU138+AU143+AU148+AU153)</f>
        <v>0</v>
      </c>
      <c r="AV113" s="270"/>
      <c r="AW113" s="226">
        <f>SUM(AW118+AW123+AW128+AW133+AW138+AW143+AW148+AW153)</f>
        <v>0</v>
      </c>
      <c r="AX113" s="226"/>
      <c r="AY113" s="226">
        <f>SUM(AY118+AY123+AY128+AY133+AY138+AY143+AY148+AY153)</f>
        <v>0</v>
      </c>
      <c r="AZ113" s="226">
        <f>SUM(AZ118+AZ123+AZ128+AZ133+AZ138+AZ143+AZ148+AZ153)</f>
        <v>0</v>
      </c>
      <c r="BA113" s="226"/>
      <c r="BB113" s="358"/>
    </row>
    <row r="114" spans="1:54" ht="36.75" customHeight="1">
      <c r="A114" s="355"/>
      <c r="B114" s="357"/>
      <c r="C114" s="357"/>
      <c r="D114" s="193" t="s">
        <v>37</v>
      </c>
      <c r="E114" s="296"/>
      <c r="F114" s="296"/>
      <c r="G114" s="295"/>
      <c r="H114" s="236"/>
      <c r="I114" s="236"/>
      <c r="J114" s="236"/>
      <c r="K114" s="236"/>
      <c r="L114" s="236"/>
      <c r="M114" s="236"/>
      <c r="N114" s="236"/>
      <c r="O114" s="236"/>
      <c r="P114" s="236"/>
      <c r="Q114" s="236"/>
      <c r="R114" s="236"/>
      <c r="S114" s="236"/>
      <c r="T114" s="236"/>
      <c r="U114" s="236"/>
      <c r="V114" s="236"/>
      <c r="W114" s="236"/>
      <c r="X114" s="236"/>
      <c r="Y114" s="236"/>
      <c r="Z114" s="236"/>
      <c r="AA114" s="236"/>
      <c r="AB114" s="243"/>
      <c r="AC114" s="236"/>
      <c r="AD114" s="241"/>
      <c r="AE114" s="236"/>
      <c r="AF114" s="236"/>
      <c r="AG114" s="243"/>
      <c r="AH114" s="236"/>
      <c r="AI114" s="236"/>
      <c r="AJ114" s="236"/>
      <c r="AK114" s="236"/>
      <c r="AL114" s="243"/>
      <c r="AM114" s="236"/>
      <c r="AN114" s="236"/>
      <c r="AO114" s="236"/>
      <c r="AP114" s="236"/>
      <c r="AQ114" s="243"/>
      <c r="AR114" s="236"/>
      <c r="AS114" s="236"/>
      <c r="AT114" s="236"/>
      <c r="AU114" s="236"/>
      <c r="AV114" s="243"/>
      <c r="AW114" s="236"/>
      <c r="AX114" s="236"/>
      <c r="AY114" s="236"/>
      <c r="AZ114" s="236"/>
      <c r="BA114" s="236"/>
      <c r="BB114" s="359"/>
    </row>
    <row r="115" spans="1:54" ht="35.4" customHeight="1">
      <c r="A115" s="355"/>
      <c r="B115" s="357"/>
      <c r="C115" s="357"/>
      <c r="D115" s="193" t="s">
        <v>2</v>
      </c>
      <c r="E115" s="292"/>
      <c r="F115" s="292"/>
      <c r="G115" s="295"/>
      <c r="H115" s="244"/>
      <c r="I115" s="244"/>
      <c r="J115" s="244"/>
      <c r="K115" s="244"/>
      <c r="L115" s="244"/>
      <c r="M115" s="244"/>
      <c r="N115" s="244"/>
      <c r="O115" s="244"/>
      <c r="P115" s="244"/>
      <c r="Q115" s="244"/>
      <c r="R115" s="244"/>
      <c r="S115" s="244"/>
      <c r="T115" s="244"/>
      <c r="U115" s="244"/>
      <c r="V115" s="244"/>
      <c r="W115" s="244"/>
      <c r="X115" s="244"/>
      <c r="Y115" s="244"/>
      <c r="Z115" s="244"/>
      <c r="AA115" s="244"/>
      <c r="AB115" s="249"/>
      <c r="AC115" s="244"/>
      <c r="AD115" s="255"/>
      <c r="AE115" s="244"/>
      <c r="AF115" s="244"/>
      <c r="AG115" s="249"/>
      <c r="AH115" s="244"/>
      <c r="AI115" s="244"/>
      <c r="AJ115" s="244"/>
      <c r="AK115" s="244"/>
      <c r="AL115" s="249"/>
      <c r="AM115" s="244"/>
      <c r="AN115" s="244"/>
      <c r="AO115" s="244"/>
      <c r="AP115" s="244"/>
      <c r="AQ115" s="249"/>
      <c r="AR115" s="244"/>
      <c r="AS115" s="244"/>
      <c r="AT115" s="244"/>
      <c r="AU115" s="244"/>
      <c r="AV115" s="249"/>
      <c r="AW115" s="244"/>
      <c r="AX115" s="244"/>
      <c r="AY115" s="244"/>
      <c r="AZ115" s="244"/>
      <c r="BA115" s="244"/>
      <c r="BB115" s="359"/>
    </row>
    <row r="116" spans="1:54" ht="22.5" customHeight="1">
      <c r="A116" s="355"/>
      <c r="B116" s="357"/>
      <c r="C116" s="357"/>
      <c r="D116" s="194" t="s">
        <v>43</v>
      </c>
      <c r="E116" s="292">
        <f>SUM(H116+K116+N116+Q116+T116+W116+Z116+AE116+AJ116+AO116+AT116+AY116)</f>
        <v>720</v>
      </c>
      <c r="F116" s="292">
        <f>SUM(I116+L116+O116+R116+U116+X116+AC116+AH116+AM116+AR116+AW116+AZ116)</f>
        <v>93</v>
      </c>
      <c r="G116" s="295">
        <f t="shared" si="3"/>
        <v>12.916666666666668</v>
      </c>
      <c r="H116" s="244">
        <f>SUM(H121+H126+H131+H136+H141+H146+H151)</f>
        <v>0</v>
      </c>
      <c r="I116" s="244">
        <f>SUM(I121+I126+I131+I136+I141+I146+I151+I156)</f>
        <v>0</v>
      </c>
      <c r="J116" s="244"/>
      <c r="K116" s="244">
        <f>SUM(K121+K126+K131+K136+K141+K146+K151)</f>
        <v>0</v>
      </c>
      <c r="L116" s="244">
        <f>SUM(L121+L126+L131+L136+L141+L146+L151+L156)</f>
        <v>0</v>
      </c>
      <c r="M116" s="244"/>
      <c r="N116" s="244">
        <f>SUM(N121+N126+N131+N136+N141+N146+N151)</f>
        <v>0</v>
      </c>
      <c r="O116" s="244">
        <f>SUM(O121+O126+O131+O136+O141+O146+O151+O156)</f>
        <v>0</v>
      </c>
      <c r="P116" s="244"/>
      <c r="Q116" s="244">
        <f>SUM(Q121+Q126+Q131+Q136+Q141+Q146+Q151)</f>
        <v>200</v>
      </c>
      <c r="R116" s="244">
        <f>SUM(R121+R126+R131+R136+R141+R146+R151+R156)</f>
        <v>93</v>
      </c>
      <c r="S116" s="244"/>
      <c r="T116" s="244">
        <f>SUM(T121+T126+T131+T136+T141+T146+T151)</f>
        <v>90</v>
      </c>
      <c r="U116" s="244">
        <f>SUM(U121+U126+U131+U136+U141+U146+U151+U156)</f>
        <v>0</v>
      </c>
      <c r="V116" s="244"/>
      <c r="W116" s="244">
        <f>SUM(W121+W126+W131+W136+W141+W146+W151)</f>
        <v>300</v>
      </c>
      <c r="X116" s="244">
        <f>SUM(X121+X126+X131+X136+X141+X146+X151+X156)</f>
        <v>0</v>
      </c>
      <c r="Y116" s="244"/>
      <c r="Z116" s="244">
        <f>SUM(Z121+Z126+Z131+Z136+Z141+Z146+Z151)</f>
        <v>100</v>
      </c>
      <c r="AA116" s="244">
        <f>SUM(AA121+AA126+AA131+AA136+AA141+AA146+AA151+AA156)</f>
        <v>0</v>
      </c>
      <c r="AB116" s="249"/>
      <c r="AC116" s="244">
        <f>SUM(AC121+AC126+AC131+AC136+AC141+AC146+AC151)</f>
        <v>0</v>
      </c>
      <c r="AD116" s="255"/>
      <c r="AE116" s="244">
        <f>SUM(AE121+AE126+AE131+AE136+AE141+AE146+AE151)</f>
        <v>30</v>
      </c>
      <c r="AF116" s="244">
        <f>SUM(AF121+AF126+AF131+AF136+AF141+AF146+AF151+AF156)</f>
        <v>0</v>
      </c>
      <c r="AG116" s="249"/>
      <c r="AH116" s="244">
        <f>SUM(AH121+AH126+AH131+AH136+AH141+AH146+AH151)</f>
        <v>0</v>
      </c>
      <c r="AI116" s="244"/>
      <c r="AJ116" s="244">
        <f>SUM(AJ121+AJ126+AJ131+AJ136+AJ141+AJ146+AJ151)</f>
        <v>0</v>
      </c>
      <c r="AK116" s="244">
        <f>SUM(AK121+AK126+AK131+AK136+AK141+AK146+AK151+AK156)</f>
        <v>0</v>
      </c>
      <c r="AL116" s="249"/>
      <c r="AM116" s="244">
        <f>SUM(AM121+AM126+AM131+AM136+AM141+AM146+AM151)</f>
        <v>0</v>
      </c>
      <c r="AN116" s="244"/>
      <c r="AO116" s="244">
        <f>SUM(AO121+AO126+AO131+AO136+AO141+AO146+AO151)</f>
        <v>0</v>
      </c>
      <c r="AP116" s="244">
        <f>SUM(AP121+AP126+AP131+AP136+AP141+AP146+AP151+AP156)</f>
        <v>0</v>
      </c>
      <c r="AQ116" s="249"/>
      <c r="AR116" s="244">
        <f>SUM(AR121+AR126+AR131+AR136+AR141+AR146+AR151)</f>
        <v>0</v>
      </c>
      <c r="AS116" s="244"/>
      <c r="AT116" s="244">
        <f>SUM(AT121+AT126+AT131+AT136+AT141+AT146+AT151)</f>
        <v>0</v>
      </c>
      <c r="AU116" s="244">
        <f>SUM(AU121+AU126+AU131+AU136+AU141+AU146+AU151+AU156)</f>
        <v>0</v>
      </c>
      <c r="AV116" s="249"/>
      <c r="AW116" s="244">
        <f>SUM(AW121+AW126+AW131+AW136+AW141+AW146+AW151)</f>
        <v>0</v>
      </c>
      <c r="AX116" s="244"/>
      <c r="AY116" s="244">
        <f>SUM(AY121+AY126+AY131+AY136+AY141+AY146+AY151)</f>
        <v>0</v>
      </c>
      <c r="AZ116" s="244">
        <f>SUM(AZ121+AZ126+AZ131+AZ136+AZ141+AZ146+AZ151)</f>
        <v>0</v>
      </c>
      <c r="BA116" s="244"/>
      <c r="BB116" s="359"/>
    </row>
    <row r="117" spans="1:54" ht="45.75" customHeight="1">
      <c r="A117" s="355"/>
      <c r="B117" s="357"/>
      <c r="C117" s="357"/>
      <c r="D117" s="221" t="s">
        <v>344</v>
      </c>
      <c r="E117" s="286">
        <f>SUM(E122+E127+E132+E137+E142+E147+E152+E157)</f>
        <v>0</v>
      </c>
      <c r="F117" s="286"/>
      <c r="G117" s="295"/>
      <c r="H117" s="229"/>
      <c r="I117" s="229"/>
      <c r="J117" s="229"/>
      <c r="K117" s="229"/>
      <c r="L117" s="229"/>
      <c r="M117" s="229"/>
      <c r="N117" s="229"/>
      <c r="O117" s="229"/>
      <c r="P117" s="229"/>
      <c r="Q117" s="229"/>
      <c r="R117" s="229"/>
      <c r="S117" s="229"/>
      <c r="T117" s="229"/>
      <c r="U117" s="229"/>
      <c r="V117" s="229"/>
      <c r="W117" s="229"/>
      <c r="X117" s="229"/>
      <c r="Y117" s="229"/>
      <c r="Z117" s="229"/>
      <c r="AA117" s="252"/>
      <c r="AB117" s="274"/>
      <c r="AC117" s="275"/>
      <c r="AD117" s="257"/>
      <c r="AE117" s="257"/>
      <c r="AF117" s="252"/>
      <c r="AG117" s="274"/>
      <c r="AH117" s="275"/>
      <c r="AI117" s="229"/>
      <c r="AJ117" s="257"/>
      <c r="AK117" s="252"/>
      <c r="AL117" s="274"/>
      <c r="AM117" s="275"/>
      <c r="AN117" s="229"/>
      <c r="AO117" s="275"/>
      <c r="AP117" s="252"/>
      <c r="AQ117" s="274"/>
      <c r="AR117" s="275"/>
      <c r="AS117" s="229"/>
      <c r="AT117" s="275"/>
      <c r="AU117" s="251"/>
      <c r="AV117" s="253"/>
      <c r="AW117" s="275"/>
      <c r="AX117" s="229"/>
      <c r="AY117" s="275"/>
      <c r="AZ117" s="229"/>
      <c r="BA117" s="229"/>
      <c r="BB117" s="359"/>
    </row>
    <row r="118" spans="1:54" ht="22.5" customHeight="1">
      <c r="A118" s="354" t="s">
        <v>267</v>
      </c>
      <c r="B118" s="356" t="s">
        <v>322</v>
      </c>
      <c r="C118" s="356"/>
      <c r="D118" s="148" t="s">
        <v>41</v>
      </c>
      <c r="E118" s="228">
        <f>SUM(H118+K118+N118+Q118+T118+W118+Z118+AE118+AJ118+AO118+AT118+AY118)</f>
        <v>200</v>
      </c>
      <c r="F118" s="228">
        <f>SUM(I118+L118+O118+R118+U118+X118+AC118+AH118+AM118+AR118+AW118+AZ118)</f>
        <v>0</v>
      </c>
      <c r="G118" s="295">
        <f t="shared" si="3"/>
        <v>0</v>
      </c>
      <c r="H118" s="226"/>
      <c r="I118" s="226"/>
      <c r="J118" s="226"/>
      <c r="K118" s="226"/>
      <c r="L118" s="226"/>
      <c r="M118" s="226"/>
      <c r="N118" s="226"/>
      <c r="O118" s="226"/>
      <c r="P118" s="226"/>
      <c r="Q118" s="226">
        <v>200</v>
      </c>
      <c r="R118" s="226"/>
      <c r="S118" s="226"/>
      <c r="T118" s="226"/>
      <c r="U118" s="226"/>
      <c r="V118" s="226"/>
      <c r="W118" s="226"/>
      <c r="X118" s="226"/>
      <c r="Y118" s="226"/>
      <c r="Z118" s="226"/>
      <c r="AA118" s="233"/>
      <c r="AB118" s="234"/>
      <c r="AC118" s="226"/>
      <c r="AD118" s="232"/>
      <c r="AE118" s="226"/>
      <c r="AF118" s="233"/>
      <c r="AG118" s="234"/>
      <c r="AH118" s="254"/>
      <c r="AI118" s="232"/>
      <c r="AJ118" s="226"/>
      <c r="AK118" s="233"/>
      <c r="AL118" s="234"/>
      <c r="AM118" s="254"/>
      <c r="AN118" s="232"/>
      <c r="AO118" s="227"/>
      <c r="AP118" s="235"/>
      <c r="AQ118" s="234"/>
      <c r="AR118" s="226"/>
      <c r="AS118" s="226"/>
      <c r="AT118" s="226"/>
      <c r="AU118" s="232"/>
      <c r="AV118" s="234"/>
      <c r="AW118" s="254"/>
      <c r="AX118" s="232"/>
      <c r="AY118" s="226"/>
      <c r="AZ118" s="254"/>
      <c r="BA118" s="232"/>
      <c r="BB118" s="358"/>
    </row>
    <row r="119" spans="1:54" ht="36.75" customHeight="1">
      <c r="A119" s="355"/>
      <c r="B119" s="357"/>
      <c r="C119" s="357"/>
      <c r="D119" s="193" t="s">
        <v>37</v>
      </c>
      <c r="E119" s="296"/>
      <c r="F119" s="296"/>
      <c r="G119" s="295"/>
      <c r="H119" s="236"/>
      <c r="I119" s="236"/>
      <c r="J119" s="236"/>
      <c r="K119" s="236"/>
      <c r="L119" s="236"/>
      <c r="M119" s="236"/>
      <c r="N119" s="236"/>
      <c r="O119" s="236"/>
      <c r="P119" s="238"/>
      <c r="Q119" s="236"/>
      <c r="R119" s="236"/>
      <c r="S119" s="236"/>
      <c r="T119" s="236"/>
      <c r="U119" s="236"/>
      <c r="V119" s="236"/>
      <c r="W119" s="236"/>
      <c r="X119" s="236"/>
      <c r="Y119" s="236"/>
      <c r="Z119" s="236"/>
      <c r="AA119" s="239"/>
      <c r="AB119" s="240"/>
      <c r="AC119" s="236"/>
      <c r="AD119" s="238"/>
      <c r="AE119" s="236"/>
      <c r="AF119" s="239"/>
      <c r="AG119" s="240"/>
      <c r="AH119" s="241"/>
      <c r="AI119" s="238"/>
      <c r="AJ119" s="236"/>
      <c r="AK119" s="239"/>
      <c r="AL119" s="240"/>
      <c r="AM119" s="241"/>
      <c r="AN119" s="238"/>
      <c r="AO119" s="242"/>
      <c r="AP119" s="243"/>
      <c r="AQ119" s="240"/>
      <c r="AR119" s="236"/>
      <c r="AS119" s="236"/>
      <c r="AT119" s="236"/>
      <c r="AU119" s="238"/>
      <c r="AV119" s="240"/>
      <c r="AW119" s="241"/>
      <c r="AX119" s="238"/>
      <c r="AY119" s="236"/>
      <c r="AZ119" s="241"/>
      <c r="BA119" s="238"/>
      <c r="BB119" s="359"/>
    </row>
    <row r="120" spans="1:54" ht="32.4" customHeight="1">
      <c r="A120" s="355"/>
      <c r="B120" s="357"/>
      <c r="C120" s="357"/>
      <c r="D120" s="193" t="s">
        <v>2</v>
      </c>
      <c r="E120" s="292"/>
      <c r="F120" s="292"/>
      <c r="G120" s="295"/>
      <c r="H120" s="244"/>
      <c r="I120" s="244"/>
      <c r="J120" s="244"/>
      <c r="K120" s="244"/>
      <c r="L120" s="244"/>
      <c r="M120" s="244"/>
      <c r="N120" s="244"/>
      <c r="O120" s="244"/>
      <c r="P120" s="246"/>
      <c r="Q120" s="244"/>
      <c r="R120" s="244"/>
      <c r="S120" s="244"/>
      <c r="T120" s="244"/>
      <c r="U120" s="244"/>
      <c r="V120" s="244"/>
      <c r="W120" s="244"/>
      <c r="X120" s="244"/>
      <c r="Y120" s="244"/>
      <c r="Z120" s="244"/>
      <c r="AA120" s="247"/>
      <c r="AB120" s="248"/>
      <c r="AC120" s="244"/>
      <c r="AD120" s="246"/>
      <c r="AE120" s="244"/>
      <c r="AF120" s="247"/>
      <c r="AG120" s="248"/>
      <c r="AH120" s="255"/>
      <c r="AI120" s="246"/>
      <c r="AJ120" s="244"/>
      <c r="AK120" s="247"/>
      <c r="AL120" s="248"/>
      <c r="AM120" s="255"/>
      <c r="AN120" s="246"/>
      <c r="AO120" s="256"/>
      <c r="AP120" s="249"/>
      <c r="AQ120" s="248"/>
      <c r="AR120" s="244"/>
      <c r="AS120" s="244"/>
      <c r="AT120" s="244"/>
      <c r="AU120" s="246"/>
      <c r="AV120" s="248"/>
      <c r="AW120" s="255"/>
      <c r="AX120" s="246"/>
      <c r="AY120" s="244"/>
      <c r="AZ120" s="255"/>
      <c r="BA120" s="246"/>
      <c r="BB120" s="359"/>
    </row>
    <row r="121" spans="1:54" ht="22.5" customHeight="1">
      <c r="A121" s="355"/>
      <c r="B121" s="357"/>
      <c r="C121" s="357"/>
      <c r="D121" s="194" t="s">
        <v>43</v>
      </c>
      <c r="E121" s="286">
        <f>SUM(H121+K121+N121+Q121+T121+W121+Z121+AE121+AJ121+AO121+AT121+AY121)</f>
        <v>200</v>
      </c>
      <c r="F121" s="286">
        <f>SUM(I121+L121+O121+R121+U121+X121+AC121+AH121+AM121+AR121+AW121+AZ121)</f>
        <v>0</v>
      </c>
      <c r="G121" s="295">
        <f t="shared" si="3"/>
        <v>0</v>
      </c>
      <c r="H121" s="229"/>
      <c r="I121" s="229"/>
      <c r="J121" s="229"/>
      <c r="K121" s="229"/>
      <c r="L121" s="229"/>
      <c r="M121" s="229"/>
      <c r="N121" s="229"/>
      <c r="O121" s="229"/>
      <c r="P121" s="251"/>
      <c r="Q121" s="229">
        <v>200</v>
      </c>
      <c r="R121" s="229"/>
      <c r="S121" s="229"/>
      <c r="T121" s="229"/>
      <c r="U121" s="229"/>
      <c r="V121" s="229"/>
      <c r="W121" s="229"/>
      <c r="X121" s="229"/>
      <c r="Y121" s="229"/>
      <c r="Z121" s="229"/>
      <c r="AA121" s="252"/>
      <c r="AB121" s="253"/>
      <c r="AC121" s="229"/>
      <c r="AD121" s="251"/>
      <c r="AE121" s="229"/>
      <c r="AF121" s="252"/>
      <c r="AG121" s="253"/>
      <c r="AH121" s="257"/>
      <c r="AI121" s="251"/>
      <c r="AJ121" s="229"/>
      <c r="AK121" s="252"/>
      <c r="AL121" s="253"/>
      <c r="AM121" s="257"/>
      <c r="AN121" s="251"/>
      <c r="AO121" s="229"/>
      <c r="AP121" s="252"/>
      <c r="AQ121" s="253"/>
      <c r="AR121" s="257"/>
      <c r="AS121" s="251"/>
      <c r="AT121" s="229"/>
      <c r="AU121" s="252"/>
      <c r="AV121" s="253"/>
      <c r="AW121" s="257"/>
      <c r="AX121" s="251"/>
      <c r="AY121" s="229"/>
      <c r="AZ121" s="257"/>
      <c r="BA121" s="252"/>
      <c r="BB121" s="359"/>
    </row>
    <row r="122" spans="1:54" ht="45.75" customHeight="1">
      <c r="A122" s="355"/>
      <c r="B122" s="357"/>
      <c r="C122" s="357"/>
      <c r="D122" s="221" t="s">
        <v>344</v>
      </c>
      <c r="E122" s="296"/>
      <c r="F122" s="296"/>
      <c r="G122" s="295"/>
      <c r="H122" s="236"/>
      <c r="I122" s="236"/>
      <c r="J122" s="236"/>
      <c r="K122" s="236"/>
      <c r="L122" s="236"/>
      <c r="M122" s="236"/>
      <c r="N122" s="236"/>
      <c r="O122" s="236"/>
      <c r="P122" s="238"/>
      <c r="Q122" s="236"/>
      <c r="R122" s="236"/>
      <c r="S122" s="236"/>
      <c r="T122" s="236"/>
      <c r="U122" s="236"/>
      <c r="V122" s="236"/>
      <c r="W122" s="236"/>
      <c r="X122" s="236"/>
      <c r="Y122" s="236"/>
      <c r="Z122" s="236"/>
      <c r="AA122" s="239"/>
      <c r="AB122" s="240"/>
      <c r="AC122" s="236"/>
      <c r="AD122" s="238"/>
      <c r="AE122" s="236"/>
      <c r="AF122" s="239"/>
      <c r="AG122" s="240"/>
      <c r="AH122" s="241"/>
      <c r="AI122" s="238"/>
      <c r="AJ122" s="236"/>
      <c r="AK122" s="239"/>
      <c r="AL122" s="240"/>
      <c r="AM122" s="241"/>
      <c r="AN122" s="238"/>
      <c r="AO122" s="236"/>
      <c r="AP122" s="239"/>
      <c r="AQ122" s="240"/>
      <c r="AR122" s="241"/>
      <c r="AS122" s="238"/>
      <c r="AT122" s="236"/>
      <c r="AU122" s="238"/>
      <c r="AV122" s="240"/>
      <c r="AW122" s="241"/>
      <c r="AX122" s="238"/>
      <c r="AY122" s="236"/>
      <c r="AZ122" s="241"/>
      <c r="BA122" s="238"/>
      <c r="BB122" s="359"/>
    </row>
    <row r="123" spans="1:54" ht="22.5" customHeight="1">
      <c r="A123" s="354" t="s">
        <v>323</v>
      </c>
      <c r="B123" s="356" t="s">
        <v>327</v>
      </c>
      <c r="C123" s="356"/>
      <c r="D123" s="148" t="s">
        <v>41</v>
      </c>
      <c r="E123" s="280">
        <f>SUM(H123+K123+N123+Q123+T123+W123+Z123+AE123+AJ123+AO123+AT123+AY123)</f>
        <v>90</v>
      </c>
      <c r="F123" s="280">
        <f>SUM(I123+L123+O123+R123+U123+X123+AC123+AH123+AM123+AR123+AW123+AZ123)</f>
        <v>89</v>
      </c>
      <c r="G123" s="295">
        <f t="shared" si="3"/>
        <v>98.888888888888886</v>
      </c>
      <c r="H123" s="226"/>
      <c r="I123" s="226"/>
      <c r="J123" s="226"/>
      <c r="K123" s="226"/>
      <c r="L123" s="226"/>
      <c r="M123" s="226"/>
      <c r="N123" s="226"/>
      <c r="O123" s="226"/>
      <c r="P123" s="232"/>
      <c r="Q123" s="226"/>
      <c r="R123" s="226">
        <v>89</v>
      </c>
      <c r="S123" s="226"/>
      <c r="T123" s="226">
        <v>90</v>
      </c>
      <c r="U123" s="226"/>
      <c r="V123" s="226"/>
      <c r="W123" s="226"/>
      <c r="X123" s="226"/>
      <c r="Y123" s="226"/>
      <c r="Z123" s="226"/>
      <c r="AA123" s="233"/>
      <c r="AB123" s="234"/>
      <c r="AC123" s="226"/>
      <c r="AD123" s="232"/>
      <c r="AE123" s="226"/>
      <c r="AF123" s="233"/>
      <c r="AG123" s="234"/>
      <c r="AH123" s="254"/>
      <c r="AI123" s="232"/>
      <c r="AJ123" s="226"/>
      <c r="AK123" s="233"/>
      <c r="AL123" s="234"/>
      <c r="AM123" s="254"/>
      <c r="AN123" s="232"/>
      <c r="AO123" s="227"/>
      <c r="AP123" s="235"/>
      <c r="AQ123" s="234"/>
      <c r="AR123" s="226"/>
      <c r="AS123" s="226"/>
      <c r="AT123" s="226"/>
      <c r="AU123" s="232"/>
      <c r="AV123" s="234"/>
      <c r="AW123" s="254"/>
      <c r="AX123" s="232"/>
      <c r="AY123" s="226"/>
      <c r="AZ123" s="254"/>
      <c r="BA123" s="232"/>
      <c r="BB123" s="358"/>
    </row>
    <row r="124" spans="1:54" ht="36.75" customHeight="1">
      <c r="A124" s="355"/>
      <c r="B124" s="357"/>
      <c r="C124" s="357"/>
      <c r="D124" s="193" t="s">
        <v>37</v>
      </c>
      <c r="E124" s="296"/>
      <c r="F124" s="296"/>
      <c r="G124" s="295"/>
      <c r="H124" s="236"/>
      <c r="I124" s="236"/>
      <c r="J124" s="236"/>
      <c r="K124" s="236"/>
      <c r="L124" s="236"/>
      <c r="M124" s="236"/>
      <c r="N124" s="236"/>
      <c r="O124" s="236"/>
      <c r="P124" s="238"/>
      <c r="Q124" s="236"/>
      <c r="R124" s="236"/>
      <c r="S124" s="236"/>
      <c r="T124" s="236"/>
      <c r="U124" s="236"/>
      <c r="V124" s="236"/>
      <c r="W124" s="236"/>
      <c r="X124" s="236"/>
      <c r="Y124" s="236"/>
      <c r="Z124" s="236"/>
      <c r="AA124" s="239"/>
      <c r="AB124" s="240"/>
      <c r="AC124" s="236"/>
      <c r="AD124" s="238"/>
      <c r="AE124" s="236"/>
      <c r="AF124" s="239"/>
      <c r="AG124" s="240"/>
      <c r="AH124" s="241"/>
      <c r="AI124" s="238"/>
      <c r="AJ124" s="236"/>
      <c r="AK124" s="239"/>
      <c r="AL124" s="240"/>
      <c r="AM124" s="241"/>
      <c r="AN124" s="238"/>
      <c r="AO124" s="242"/>
      <c r="AP124" s="243"/>
      <c r="AQ124" s="240"/>
      <c r="AR124" s="236"/>
      <c r="AS124" s="236"/>
      <c r="AT124" s="236"/>
      <c r="AU124" s="238"/>
      <c r="AV124" s="240"/>
      <c r="AW124" s="241"/>
      <c r="AX124" s="238"/>
      <c r="AY124" s="236"/>
      <c r="AZ124" s="241"/>
      <c r="BA124" s="238"/>
      <c r="BB124" s="359"/>
    </row>
    <row r="125" spans="1:54" ht="32.4" customHeight="1">
      <c r="A125" s="355"/>
      <c r="B125" s="357"/>
      <c r="C125" s="357"/>
      <c r="D125" s="193" t="s">
        <v>2</v>
      </c>
      <c r="E125" s="292"/>
      <c r="F125" s="292"/>
      <c r="G125" s="295"/>
      <c r="H125" s="244"/>
      <c r="I125" s="244"/>
      <c r="J125" s="244"/>
      <c r="K125" s="244"/>
      <c r="L125" s="244"/>
      <c r="M125" s="244"/>
      <c r="N125" s="244"/>
      <c r="O125" s="244"/>
      <c r="P125" s="246"/>
      <c r="Q125" s="244"/>
      <c r="R125" s="244"/>
      <c r="S125" s="244"/>
      <c r="T125" s="244"/>
      <c r="U125" s="244"/>
      <c r="V125" s="244"/>
      <c r="W125" s="244"/>
      <c r="X125" s="244"/>
      <c r="Y125" s="244"/>
      <c r="Z125" s="244"/>
      <c r="AA125" s="247"/>
      <c r="AB125" s="248"/>
      <c r="AC125" s="244"/>
      <c r="AD125" s="246"/>
      <c r="AE125" s="244"/>
      <c r="AF125" s="247"/>
      <c r="AG125" s="248"/>
      <c r="AH125" s="255"/>
      <c r="AI125" s="246"/>
      <c r="AJ125" s="244"/>
      <c r="AK125" s="247"/>
      <c r="AL125" s="248"/>
      <c r="AM125" s="255"/>
      <c r="AN125" s="246"/>
      <c r="AO125" s="256"/>
      <c r="AP125" s="249"/>
      <c r="AQ125" s="248"/>
      <c r="AR125" s="244"/>
      <c r="AS125" s="244"/>
      <c r="AT125" s="244"/>
      <c r="AU125" s="246"/>
      <c r="AV125" s="248"/>
      <c r="AW125" s="255"/>
      <c r="AX125" s="246"/>
      <c r="AY125" s="244"/>
      <c r="AZ125" s="255"/>
      <c r="BA125" s="246"/>
      <c r="BB125" s="359"/>
    </row>
    <row r="126" spans="1:54" ht="22.5" customHeight="1">
      <c r="A126" s="355"/>
      <c r="B126" s="357"/>
      <c r="C126" s="357"/>
      <c r="D126" s="194" t="s">
        <v>43</v>
      </c>
      <c r="E126" s="286">
        <f>SUM(H126+K126+N126+Q126+T126+W126+Z126+AE126+AJ126+AO126+AT126+AY126)</f>
        <v>90</v>
      </c>
      <c r="F126" s="286">
        <f>SUM(I126+L126+O126+R126+U126+X126+AC126+AH126+AM126+AR126+AW126+AZ126)</f>
        <v>89</v>
      </c>
      <c r="G126" s="295">
        <f t="shared" si="3"/>
        <v>98.888888888888886</v>
      </c>
      <c r="H126" s="229"/>
      <c r="I126" s="229"/>
      <c r="J126" s="229"/>
      <c r="K126" s="229"/>
      <c r="L126" s="229"/>
      <c r="M126" s="229"/>
      <c r="N126" s="229"/>
      <c r="O126" s="229"/>
      <c r="P126" s="251"/>
      <c r="Q126" s="229"/>
      <c r="R126" s="229">
        <v>89</v>
      </c>
      <c r="S126" s="229"/>
      <c r="T126" s="229">
        <v>90</v>
      </c>
      <c r="U126" s="229"/>
      <c r="V126" s="229"/>
      <c r="W126" s="229"/>
      <c r="X126" s="229"/>
      <c r="Y126" s="229"/>
      <c r="Z126" s="229"/>
      <c r="AA126" s="252"/>
      <c r="AB126" s="253"/>
      <c r="AC126" s="229"/>
      <c r="AD126" s="251"/>
      <c r="AE126" s="229"/>
      <c r="AF126" s="252"/>
      <c r="AG126" s="253"/>
      <c r="AH126" s="257"/>
      <c r="AI126" s="251"/>
      <c r="AJ126" s="229"/>
      <c r="AK126" s="252"/>
      <c r="AL126" s="253"/>
      <c r="AM126" s="257"/>
      <c r="AN126" s="251"/>
      <c r="AO126" s="229"/>
      <c r="AP126" s="252"/>
      <c r="AQ126" s="253"/>
      <c r="AR126" s="257"/>
      <c r="AS126" s="251"/>
      <c r="AT126" s="229"/>
      <c r="AU126" s="252"/>
      <c r="AV126" s="253"/>
      <c r="AW126" s="257"/>
      <c r="AX126" s="251"/>
      <c r="AY126" s="229"/>
      <c r="AZ126" s="257"/>
      <c r="BA126" s="252"/>
      <c r="BB126" s="359"/>
    </row>
    <row r="127" spans="1:54" ht="43.5" customHeight="1">
      <c r="A127" s="355"/>
      <c r="B127" s="357"/>
      <c r="C127" s="357"/>
      <c r="D127" s="221" t="s">
        <v>344</v>
      </c>
      <c r="E127" s="286"/>
      <c r="F127" s="286"/>
      <c r="G127" s="295"/>
      <c r="H127" s="229"/>
      <c r="I127" s="229"/>
      <c r="J127" s="229"/>
      <c r="K127" s="229"/>
      <c r="L127" s="229"/>
      <c r="M127" s="229"/>
      <c r="N127" s="229"/>
      <c r="O127" s="229"/>
      <c r="P127" s="229"/>
      <c r="Q127" s="229"/>
      <c r="R127" s="229"/>
      <c r="S127" s="229"/>
      <c r="T127" s="229"/>
      <c r="U127" s="229"/>
      <c r="V127" s="229"/>
      <c r="W127" s="229"/>
      <c r="X127" s="229"/>
      <c r="Y127" s="229"/>
      <c r="Z127" s="229"/>
      <c r="AA127" s="252"/>
      <c r="AB127" s="274"/>
      <c r="AC127" s="275"/>
      <c r="AD127" s="257"/>
      <c r="AE127" s="257"/>
      <c r="AF127" s="252"/>
      <c r="AG127" s="274"/>
      <c r="AH127" s="275"/>
      <c r="AI127" s="229"/>
      <c r="AJ127" s="257"/>
      <c r="AK127" s="252"/>
      <c r="AL127" s="274"/>
      <c r="AM127" s="275"/>
      <c r="AN127" s="229"/>
      <c r="AO127" s="275"/>
      <c r="AP127" s="252"/>
      <c r="AQ127" s="274"/>
      <c r="AR127" s="275"/>
      <c r="AS127" s="229"/>
      <c r="AT127" s="275"/>
      <c r="AU127" s="251"/>
      <c r="AV127" s="253"/>
      <c r="AW127" s="275"/>
      <c r="AX127" s="229"/>
      <c r="AY127" s="275"/>
      <c r="AZ127" s="229"/>
      <c r="BA127" s="229"/>
      <c r="BB127" s="359"/>
    </row>
    <row r="128" spans="1:54" ht="22.5" customHeight="1">
      <c r="A128" s="354" t="s">
        <v>324</v>
      </c>
      <c r="B128" s="356" t="s">
        <v>328</v>
      </c>
      <c r="C128" s="356"/>
      <c r="D128" s="148" t="s">
        <v>41</v>
      </c>
      <c r="E128" s="228">
        <f>SUM(H128+K128+N128+Q128+T128+W128+Z128+AE128+AJ128+AO128+AT128+AY128)</f>
        <v>0</v>
      </c>
      <c r="F128" s="228">
        <f>SUM(I128+L128+O128+R128+U128+X128+AC128+AH128+AM128+AR128+AW128+AZ128)</f>
        <v>0</v>
      </c>
      <c r="G128" s="295"/>
      <c r="H128" s="226"/>
      <c r="I128" s="226"/>
      <c r="J128" s="226"/>
      <c r="K128" s="226"/>
      <c r="L128" s="226"/>
      <c r="M128" s="226"/>
      <c r="N128" s="226"/>
      <c r="O128" s="226"/>
      <c r="P128" s="226"/>
      <c r="Q128" s="226"/>
      <c r="R128" s="226"/>
      <c r="S128" s="226"/>
      <c r="T128" s="226"/>
      <c r="U128" s="226"/>
      <c r="V128" s="226"/>
      <c r="W128" s="226"/>
      <c r="X128" s="226"/>
      <c r="Y128" s="226"/>
      <c r="Z128" s="226"/>
      <c r="AA128" s="233"/>
      <c r="AB128" s="234"/>
      <c r="AC128" s="226"/>
      <c r="AD128" s="232"/>
      <c r="AE128" s="226"/>
      <c r="AF128" s="233"/>
      <c r="AG128" s="234"/>
      <c r="AH128" s="254"/>
      <c r="AI128" s="232"/>
      <c r="AJ128" s="226"/>
      <c r="AK128" s="233"/>
      <c r="AL128" s="234"/>
      <c r="AM128" s="254"/>
      <c r="AN128" s="232"/>
      <c r="AO128" s="227"/>
      <c r="AP128" s="235"/>
      <c r="AQ128" s="234"/>
      <c r="AR128" s="226"/>
      <c r="AS128" s="226"/>
      <c r="AT128" s="226"/>
      <c r="AU128" s="232"/>
      <c r="AV128" s="234"/>
      <c r="AW128" s="254"/>
      <c r="AX128" s="232"/>
      <c r="AY128" s="226"/>
      <c r="AZ128" s="254"/>
      <c r="BA128" s="232"/>
      <c r="BB128" s="358"/>
    </row>
    <row r="129" spans="1:54" ht="36.75" customHeight="1">
      <c r="A129" s="355"/>
      <c r="B129" s="357"/>
      <c r="C129" s="357"/>
      <c r="D129" s="193" t="s">
        <v>37</v>
      </c>
      <c r="E129" s="296"/>
      <c r="F129" s="296"/>
      <c r="G129" s="295"/>
      <c r="H129" s="236"/>
      <c r="I129" s="236"/>
      <c r="J129" s="236"/>
      <c r="K129" s="236"/>
      <c r="L129" s="236"/>
      <c r="M129" s="236"/>
      <c r="N129" s="236"/>
      <c r="O129" s="236"/>
      <c r="P129" s="238"/>
      <c r="Q129" s="236"/>
      <c r="R129" s="236"/>
      <c r="S129" s="236"/>
      <c r="T129" s="236"/>
      <c r="U129" s="236"/>
      <c r="V129" s="236"/>
      <c r="W129" s="236"/>
      <c r="X129" s="236"/>
      <c r="Y129" s="236"/>
      <c r="Z129" s="236"/>
      <c r="AA129" s="239"/>
      <c r="AB129" s="240"/>
      <c r="AC129" s="236"/>
      <c r="AD129" s="238"/>
      <c r="AE129" s="236"/>
      <c r="AF129" s="239"/>
      <c r="AG129" s="240"/>
      <c r="AH129" s="241"/>
      <c r="AI129" s="238"/>
      <c r="AJ129" s="236"/>
      <c r="AK129" s="239"/>
      <c r="AL129" s="240"/>
      <c r="AM129" s="241"/>
      <c r="AN129" s="238"/>
      <c r="AO129" s="242"/>
      <c r="AP129" s="243"/>
      <c r="AQ129" s="240"/>
      <c r="AR129" s="236"/>
      <c r="AS129" s="236"/>
      <c r="AT129" s="236"/>
      <c r="AU129" s="238"/>
      <c r="AV129" s="240"/>
      <c r="AW129" s="241"/>
      <c r="AX129" s="238"/>
      <c r="AY129" s="236"/>
      <c r="AZ129" s="241"/>
      <c r="BA129" s="238"/>
      <c r="BB129" s="359"/>
    </row>
    <row r="130" spans="1:54" ht="32.4" customHeight="1">
      <c r="A130" s="355"/>
      <c r="B130" s="357"/>
      <c r="C130" s="357"/>
      <c r="D130" s="193" t="s">
        <v>2</v>
      </c>
      <c r="E130" s="292"/>
      <c r="F130" s="292"/>
      <c r="G130" s="295"/>
      <c r="H130" s="244"/>
      <c r="I130" s="244"/>
      <c r="J130" s="244"/>
      <c r="K130" s="244"/>
      <c r="L130" s="244"/>
      <c r="M130" s="244"/>
      <c r="N130" s="244"/>
      <c r="O130" s="244"/>
      <c r="P130" s="246"/>
      <c r="Q130" s="244"/>
      <c r="R130" s="244"/>
      <c r="S130" s="244"/>
      <c r="T130" s="244"/>
      <c r="U130" s="244"/>
      <c r="V130" s="244"/>
      <c r="W130" s="244"/>
      <c r="X130" s="244"/>
      <c r="Y130" s="244"/>
      <c r="Z130" s="244"/>
      <c r="AA130" s="247"/>
      <c r="AB130" s="248"/>
      <c r="AC130" s="244"/>
      <c r="AD130" s="246"/>
      <c r="AE130" s="244"/>
      <c r="AF130" s="247"/>
      <c r="AG130" s="248"/>
      <c r="AH130" s="255"/>
      <c r="AI130" s="246"/>
      <c r="AJ130" s="244"/>
      <c r="AK130" s="247"/>
      <c r="AL130" s="248"/>
      <c r="AM130" s="255"/>
      <c r="AN130" s="246"/>
      <c r="AO130" s="256"/>
      <c r="AP130" s="249"/>
      <c r="AQ130" s="248"/>
      <c r="AR130" s="244"/>
      <c r="AS130" s="244"/>
      <c r="AT130" s="244"/>
      <c r="AU130" s="246"/>
      <c r="AV130" s="248"/>
      <c r="AW130" s="255"/>
      <c r="AX130" s="246"/>
      <c r="AY130" s="244"/>
      <c r="AZ130" s="255"/>
      <c r="BA130" s="246"/>
      <c r="BB130" s="359"/>
    </row>
    <row r="131" spans="1:54" ht="22.5" customHeight="1">
      <c r="A131" s="355"/>
      <c r="B131" s="357"/>
      <c r="C131" s="357"/>
      <c r="D131" s="194" t="s">
        <v>43</v>
      </c>
      <c r="E131" s="286">
        <f>SUM(H131+K131+N131+Q131+T131+W131+Z131+AE131+AJ131+AO131+AT131+AY131)</f>
        <v>0</v>
      </c>
      <c r="F131" s="286">
        <f>SUM(I131+L131+O131+R131+U131+X131+AC131+AH131+AM131+AR131+AW131+AZ131)</f>
        <v>0</v>
      </c>
      <c r="G131" s="295"/>
      <c r="H131" s="229"/>
      <c r="I131" s="229"/>
      <c r="J131" s="229"/>
      <c r="K131" s="229"/>
      <c r="L131" s="229"/>
      <c r="M131" s="229"/>
      <c r="N131" s="229"/>
      <c r="O131" s="229"/>
      <c r="P131" s="251"/>
      <c r="Q131" s="229"/>
      <c r="R131" s="229"/>
      <c r="S131" s="229"/>
      <c r="T131" s="229"/>
      <c r="U131" s="229"/>
      <c r="V131" s="229"/>
      <c r="W131" s="229"/>
      <c r="X131" s="229"/>
      <c r="Y131" s="229"/>
      <c r="Z131" s="229"/>
      <c r="AA131" s="252"/>
      <c r="AB131" s="253"/>
      <c r="AC131" s="229"/>
      <c r="AD131" s="251"/>
      <c r="AE131" s="229"/>
      <c r="AF131" s="252"/>
      <c r="AG131" s="253"/>
      <c r="AH131" s="257"/>
      <c r="AI131" s="251"/>
      <c r="AJ131" s="229"/>
      <c r="AK131" s="252"/>
      <c r="AL131" s="253"/>
      <c r="AM131" s="257"/>
      <c r="AN131" s="251"/>
      <c r="AO131" s="229"/>
      <c r="AP131" s="252"/>
      <c r="AQ131" s="253"/>
      <c r="AR131" s="257"/>
      <c r="AS131" s="251"/>
      <c r="AT131" s="229"/>
      <c r="AU131" s="252"/>
      <c r="AV131" s="253"/>
      <c r="AW131" s="257"/>
      <c r="AX131" s="251"/>
      <c r="AY131" s="229"/>
      <c r="AZ131" s="257"/>
      <c r="BA131" s="252"/>
      <c r="BB131" s="359"/>
    </row>
    <row r="132" spans="1:54" ht="45" customHeight="1">
      <c r="A132" s="355"/>
      <c r="B132" s="357"/>
      <c r="C132" s="357"/>
      <c r="D132" s="221" t="s">
        <v>344</v>
      </c>
      <c r="E132" s="286"/>
      <c r="F132" s="286"/>
      <c r="G132" s="295"/>
      <c r="H132" s="229"/>
      <c r="I132" s="229"/>
      <c r="J132" s="229"/>
      <c r="K132" s="229"/>
      <c r="L132" s="229"/>
      <c r="M132" s="229"/>
      <c r="N132" s="229"/>
      <c r="O132" s="229"/>
      <c r="P132" s="229"/>
      <c r="Q132" s="229"/>
      <c r="R132" s="229"/>
      <c r="S132" s="229"/>
      <c r="T132" s="229"/>
      <c r="U132" s="229"/>
      <c r="V132" s="229"/>
      <c r="W132" s="229"/>
      <c r="X132" s="229"/>
      <c r="Y132" s="229"/>
      <c r="Z132" s="229"/>
      <c r="AA132" s="252"/>
      <c r="AB132" s="274"/>
      <c r="AC132" s="275"/>
      <c r="AD132" s="257"/>
      <c r="AE132" s="257"/>
      <c r="AF132" s="252"/>
      <c r="AG132" s="274"/>
      <c r="AH132" s="275"/>
      <c r="AI132" s="229"/>
      <c r="AJ132" s="257"/>
      <c r="AK132" s="252"/>
      <c r="AL132" s="274"/>
      <c r="AM132" s="275"/>
      <c r="AN132" s="229"/>
      <c r="AO132" s="275"/>
      <c r="AP132" s="252"/>
      <c r="AQ132" s="274"/>
      <c r="AR132" s="275"/>
      <c r="AS132" s="229"/>
      <c r="AT132" s="275"/>
      <c r="AU132" s="251"/>
      <c r="AV132" s="253"/>
      <c r="AW132" s="275"/>
      <c r="AX132" s="229"/>
      <c r="AY132" s="275"/>
      <c r="AZ132" s="229"/>
      <c r="BA132" s="229"/>
      <c r="BB132" s="359"/>
    </row>
    <row r="133" spans="1:54" ht="22.5" customHeight="1">
      <c r="A133" s="354" t="s">
        <v>325</v>
      </c>
      <c r="B133" s="356" t="s">
        <v>329</v>
      </c>
      <c r="C133" s="356"/>
      <c r="D133" s="148" t="s">
        <v>41</v>
      </c>
      <c r="E133" s="228">
        <f>SUM(H133+K133+N133+Q133+T133+W133+Z133+AE133+AJ133+AO133+AT133+AY133)</f>
        <v>30</v>
      </c>
      <c r="F133" s="228">
        <f>SUM(I133+L133+O133+R133+U133+X133+AC133+AH133+AM133+AR133+AW133+AZ133)</f>
        <v>0</v>
      </c>
      <c r="G133" s="295">
        <f t="shared" si="3"/>
        <v>0</v>
      </c>
      <c r="H133" s="226"/>
      <c r="I133" s="226"/>
      <c r="J133" s="226"/>
      <c r="K133" s="226"/>
      <c r="L133" s="226"/>
      <c r="M133" s="226"/>
      <c r="N133" s="226"/>
      <c r="O133" s="226"/>
      <c r="P133" s="226"/>
      <c r="Q133" s="226"/>
      <c r="R133" s="226"/>
      <c r="S133" s="226"/>
      <c r="T133" s="226"/>
      <c r="U133" s="226"/>
      <c r="V133" s="226"/>
      <c r="W133" s="226"/>
      <c r="X133" s="226"/>
      <c r="Y133" s="226"/>
      <c r="Z133" s="226"/>
      <c r="AA133" s="233"/>
      <c r="AB133" s="234"/>
      <c r="AC133" s="226"/>
      <c r="AD133" s="226"/>
      <c r="AE133" s="226">
        <v>30</v>
      </c>
      <c r="AF133" s="233"/>
      <c r="AG133" s="234"/>
      <c r="AH133" s="254"/>
      <c r="AI133" s="226"/>
      <c r="AJ133" s="226"/>
      <c r="AK133" s="233"/>
      <c r="AL133" s="234"/>
      <c r="AM133" s="254"/>
      <c r="AN133" s="232"/>
      <c r="AO133" s="227"/>
      <c r="AP133" s="235"/>
      <c r="AQ133" s="234"/>
      <c r="AR133" s="226"/>
      <c r="AS133" s="226"/>
      <c r="AT133" s="226"/>
      <c r="AU133" s="232"/>
      <c r="AV133" s="234"/>
      <c r="AW133" s="254"/>
      <c r="AX133" s="232"/>
      <c r="AY133" s="226"/>
      <c r="AZ133" s="254"/>
      <c r="BA133" s="232"/>
      <c r="BB133" s="358"/>
    </row>
    <row r="134" spans="1:54" ht="36.75" customHeight="1">
      <c r="A134" s="355"/>
      <c r="B134" s="357"/>
      <c r="C134" s="357"/>
      <c r="D134" s="193" t="s">
        <v>37</v>
      </c>
      <c r="E134" s="296"/>
      <c r="F134" s="296"/>
      <c r="G134" s="295"/>
      <c r="H134" s="236"/>
      <c r="I134" s="236"/>
      <c r="J134" s="236"/>
      <c r="K134" s="236"/>
      <c r="L134" s="236"/>
      <c r="M134" s="236"/>
      <c r="N134" s="236"/>
      <c r="O134" s="236"/>
      <c r="P134" s="238"/>
      <c r="Q134" s="236"/>
      <c r="R134" s="236"/>
      <c r="S134" s="236"/>
      <c r="T134" s="236"/>
      <c r="U134" s="236"/>
      <c r="V134" s="236"/>
      <c r="W134" s="236"/>
      <c r="X134" s="236"/>
      <c r="Y134" s="236"/>
      <c r="Z134" s="236"/>
      <c r="AA134" s="239"/>
      <c r="AB134" s="240"/>
      <c r="AC134" s="236"/>
      <c r="AD134" s="238"/>
      <c r="AE134" s="236"/>
      <c r="AF134" s="239"/>
      <c r="AG134" s="240"/>
      <c r="AH134" s="241"/>
      <c r="AI134" s="238"/>
      <c r="AJ134" s="236"/>
      <c r="AK134" s="239"/>
      <c r="AL134" s="240"/>
      <c r="AM134" s="241"/>
      <c r="AN134" s="238"/>
      <c r="AO134" s="242"/>
      <c r="AP134" s="243"/>
      <c r="AQ134" s="240"/>
      <c r="AR134" s="236"/>
      <c r="AS134" s="236"/>
      <c r="AT134" s="236"/>
      <c r="AU134" s="238"/>
      <c r="AV134" s="240"/>
      <c r="AW134" s="241"/>
      <c r="AX134" s="238"/>
      <c r="AY134" s="236"/>
      <c r="AZ134" s="241"/>
      <c r="BA134" s="238"/>
      <c r="BB134" s="359"/>
    </row>
    <row r="135" spans="1:54" ht="32.4" customHeight="1">
      <c r="A135" s="355"/>
      <c r="B135" s="357"/>
      <c r="C135" s="357"/>
      <c r="D135" s="193" t="s">
        <v>2</v>
      </c>
      <c r="E135" s="292"/>
      <c r="F135" s="292"/>
      <c r="G135" s="295"/>
      <c r="H135" s="244"/>
      <c r="I135" s="244"/>
      <c r="J135" s="244"/>
      <c r="K135" s="244"/>
      <c r="L135" s="244"/>
      <c r="M135" s="244"/>
      <c r="N135" s="244"/>
      <c r="O135" s="244"/>
      <c r="P135" s="246"/>
      <c r="Q135" s="244"/>
      <c r="R135" s="244"/>
      <c r="S135" s="244"/>
      <c r="T135" s="244"/>
      <c r="U135" s="244"/>
      <c r="V135" s="244"/>
      <c r="W135" s="244"/>
      <c r="X135" s="244"/>
      <c r="Y135" s="244"/>
      <c r="Z135" s="244"/>
      <c r="AA135" s="247"/>
      <c r="AB135" s="248"/>
      <c r="AC135" s="244"/>
      <c r="AD135" s="246"/>
      <c r="AE135" s="244"/>
      <c r="AF135" s="247"/>
      <c r="AG135" s="248"/>
      <c r="AH135" s="255"/>
      <c r="AI135" s="246"/>
      <c r="AJ135" s="244"/>
      <c r="AK135" s="247"/>
      <c r="AL135" s="248"/>
      <c r="AM135" s="255"/>
      <c r="AN135" s="246"/>
      <c r="AO135" s="256"/>
      <c r="AP135" s="249"/>
      <c r="AQ135" s="248"/>
      <c r="AR135" s="244"/>
      <c r="AS135" s="244"/>
      <c r="AT135" s="244"/>
      <c r="AU135" s="246"/>
      <c r="AV135" s="248"/>
      <c r="AW135" s="255"/>
      <c r="AX135" s="246"/>
      <c r="AY135" s="244"/>
      <c r="AZ135" s="255"/>
      <c r="BA135" s="246"/>
      <c r="BB135" s="359"/>
    </row>
    <row r="136" spans="1:54" ht="22.5" customHeight="1">
      <c r="A136" s="355"/>
      <c r="B136" s="357"/>
      <c r="C136" s="357"/>
      <c r="D136" s="194" t="s">
        <v>43</v>
      </c>
      <c r="E136" s="286">
        <f>SUM(H136+K136+N136+Q136+T136+W136+Z136+AE136+AJ136+AO136+AT136+AY136)</f>
        <v>30</v>
      </c>
      <c r="F136" s="286">
        <f>SUM(I136+L136+O136+R136+U136+X136+AC136+AH136+AM136+AR136+AW136+AZ136)</f>
        <v>0</v>
      </c>
      <c r="G136" s="295">
        <f t="shared" si="3"/>
        <v>0</v>
      </c>
      <c r="H136" s="229"/>
      <c r="I136" s="229"/>
      <c r="J136" s="229"/>
      <c r="K136" s="229"/>
      <c r="L136" s="229"/>
      <c r="M136" s="229"/>
      <c r="N136" s="229"/>
      <c r="O136" s="229"/>
      <c r="P136" s="251"/>
      <c r="Q136" s="229"/>
      <c r="R136" s="229"/>
      <c r="S136" s="229"/>
      <c r="T136" s="229"/>
      <c r="U136" s="229"/>
      <c r="V136" s="229"/>
      <c r="W136" s="229"/>
      <c r="X136" s="229"/>
      <c r="Y136" s="229"/>
      <c r="Z136" s="229"/>
      <c r="AA136" s="252"/>
      <c r="AB136" s="253"/>
      <c r="AC136" s="229"/>
      <c r="AD136" s="251"/>
      <c r="AE136" s="229">
        <v>30</v>
      </c>
      <c r="AF136" s="252"/>
      <c r="AG136" s="253"/>
      <c r="AH136" s="257"/>
      <c r="AI136" s="251"/>
      <c r="AJ136" s="229"/>
      <c r="AK136" s="252"/>
      <c r="AL136" s="253"/>
      <c r="AM136" s="257"/>
      <c r="AN136" s="251"/>
      <c r="AO136" s="229"/>
      <c r="AP136" s="252"/>
      <c r="AQ136" s="253"/>
      <c r="AR136" s="257"/>
      <c r="AS136" s="251"/>
      <c r="AT136" s="229"/>
      <c r="AU136" s="252"/>
      <c r="AV136" s="253"/>
      <c r="AW136" s="257"/>
      <c r="AX136" s="251"/>
      <c r="AY136" s="229"/>
      <c r="AZ136" s="257"/>
      <c r="BA136" s="252"/>
      <c r="BB136" s="359"/>
    </row>
    <row r="137" spans="1:54" ht="47.25" customHeight="1">
      <c r="A137" s="355"/>
      <c r="B137" s="357"/>
      <c r="C137" s="357"/>
      <c r="D137" s="221" t="s">
        <v>344</v>
      </c>
      <c r="E137" s="286"/>
      <c r="F137" s="286"/>
      <c r="G137" s="295" t="e">
        <f t="shared" si="3"/>
        <v>#DIV/0!</v>
      </c>
      <c r="H137" s="229"/>
      <c r="I137" s="229"/>
      <c r="J137" s="229"/>
      <c r="K137" s="229"/>
      <c r="L137" s="229"/>
      <c r="M137" s="229"/>
      <c r="N137" s="229"/>
      <c r="O137" s="229"/>
      <c r="P137" s="229"/>
      <c r="Q137" s="229"/>
      <c r="R137" s="229"/>
      <c r="S137" s="229"/>
      <c r="T137" s="229"/>
      <c r="U137" s="229"/>
      <c r="V137" s="229"/>
      <c r="W137" s="229"/>
      <c r="X137" s="229"/>
      <c r="Y137" s="229"/>
      <c r="Z137" s="229"/>
      <c r="AA137" s="252"/>
      <c r="AB137" s="274"/>
      <c r="AC137" s="275"/>
      <c r="AD137" s="257"/>
      <c r="AE137" s="257"/>
      <c r="AF137" s="252"/>
      <c r="AG137" s="274"/>
      <c r="AH137" s="275"/>
      <c r="AI137" s="229"/>
      <c r="AJ137" s="257"/>
      <c r="AK137" s="252"/>
      <c r="AL137" s="274"/>
      <c r="AM137" s="275"/>
      <c r="AN137" s="229"/>
      <c r="AO137" s="275"/>
      <c r="AP137" s="252"/>
      <c r="AQ137" s="274"/>
      <c r="AR137" s="275"/>
      <c r="AS137" s="229"/>
      <c r="AT137" s="275"/>
      <c r="AU137" s="251"/>
      <c r="AV137" s="253"/>
      <c r="AW137" s="275"/>
      <c r="AX137" s="229"/>
      <c r="AY137" s="275"/>
      <c r="AZ137" s="229"/>
      <c r="BA137" s="229"/>
      <c r="BB137" s="359"/>
    </row>
    <row r="138" spans="1:54" ht="22.5" customHeight="1">
      <c r="A138" s="354" t="s">
        <v>326</v>
      </c>
      <c r="B138" s="356" t="s">
        <v>330</v>
      </c>
      <c r="C138" s="356"/>
      <c r="D138" s="148" t="s">
        <v>41</v>
      </c>
      <c r="E138" s="228">
        <f>SUM(H138+K138+N138+Q138+T138+W138+Z138+AE138+AJ138+AO138+AT138+AY138)</f>
        <v>0</v>
      </c>
      <c r="F138" s="228">
        <f>SUM(I138+L138+O138+R138+U138+X138+AC138+AH138+AM138+AR138+AW138+AZ138)</f>
        <v>0</v>
      </c>
      <c r="G138" s="295"/>
      <c r="H138" s="226"/>
      <c r="I138" s="226"/>
      <c r="J138" s="226"/>
      <c r="K138" s="226"/>
      <c r="L138" s="226"/>
      <c r="M138" s="226"/>
      <c r="N138" s="226"/>
      <c r="O138" s="226"/>
      <c r="P138" s="226"/>
      <c r="Q138" s="226"/>
      <c r="R138" s="226"/>
      <c r="S138" s="226"/>
      <c r="T138" s="226"/>
      <c r="U138" s="226"/>
      <c r="V138" s="226"/>
      <c r="W138" s="226"/>
      <c r="X138" s="226"/>
      <c r="Y138" s="226"/>
      <c r="Z138" s="226"/>
      <c r="AA138" s="233"/>
      <c r="AB138" s="234"/>
      <c r="AC138" s="226"/>
      <c r="AD138" s="226"/>
      <c r="AE138" s="226"/>
      <c r="AF138" s="233"/>
      <c r="AG138" s="234"/>
      <c r="AH138" s="254"/>
      <c r="AI138" s="226"/>
      <c r="AJ138" s="226"/>
      <c r="AK138" s="233"/>
      <c r="AL138" s="234"/>
      <c r="AM138" s="254"/>
      <c r="AN138" s="232"/>
      <c r="AO138" s="227"/>
      <c r="AP138" s="235"/>
      <c r="AQ138" s="234"/>
      <c r="AR138" s="226"/>
      <c r="AS138" s="226"/>
      <c r="AT138" s="226"/>
      <c r="AU138" s="232"/>
      <c r="AV138" s="234"/>
      <c r="AW138" s="254"/>
      <c r="AX138" s="232"/>
      <c r="AY138" s="226"/>
      <c r="AZ138" s="254"/>
      <c r="BA138" s="232"/>
      <c r="BB138" s="358"/>
    </row>
    <row r="139" spans="1:54" ht="36.75" customHeight="1">
      <c r="A139" s="355"/>
      <c r="B139" s="357"/>
      <c r="C139" s="357"/>
      <c r="D139" s="193" t="s">
        <v>37</v>
      </c>
      <c r="E139" s="296"/>
      <c r="F139" s="296"/>
      <c r="G139" s="295"/>
      <c r="H139" s="236"/>
      <c r="I139" s="236"/>
      <c r="J139" s="236"/>
      <c r="K139" s="236"/>
      <c r="L139" s="236"/>
      <c r="M139" s="236"/>
      <c r="N139" s="236"/>
      <c r="O139" s="236"/>
      <c r="P139" s="238"/>
      <c r="Q139" s="236"/>
      <c r="R139" s="236"/>
      <c r="S139" s="236"/>
      <c r="T139" s="236"/>
      <c r="U139" s="236"/>
      <c r="V139" s="236"/>
      <c r="W139" s="236"/>
      <c r="X139" s="236"/>
      <c r="Y139" s="236"/>
      <c r="Z139" s="236"/>
      <c r="AA139" s="239"/>
      <c r="AB139" s="240"/>
      <c r="AC139" s="236"/>
      <c r="AD139" s="238"/>
      <c r="AE139" s="236"/>
      <c r="AF139" s="239"/>
      <c r="AG139" s="240"/>
      <c r="AH139" s="241"/>
      <c r="AI139" s="238"/>
      <c r="AJ139" s="236"/>
      <c r="AK139" s="239"/>
      <c r="AL139" s="240"/>
      <c r="AM139" s="241"/>
      <c r="AN139" s="238"/>
      <c r="AO139" s="242"/>
      <c r="AP139" s="243"/>
      <c r="AQ139" s="240"/>
      <c r="AR139" s="236"/>
      <c r="AS139" s="236"/>
      <c r="AT139" s="236"/>
      <c r="AU139" s="238"/>
      <c r="AV139" s="240"/>
      <c r="AW139" s="241"/>
      <c r="AX139" s="238"/>
      <c r="AY139" s="236"/>
      <c r="AZ139" s="241"/>
      <c r="BA139" s="238"/>
      <c r="BB139" s="359"/>
    </row>
    <row r="140" spans="1:54" ht="32.4" customHeight="1">
      <c r="A140" s="355"/>
      <c r="B140" s="357"/>
      <c r="C140" s="357"/>
      <c r="D140" s="193" t="s">
        <v>2</v>
      </c>
      <c r="E140" s="292"/>
      <c r="F140" s="292"/>
      <c r="G140" s="295"/>
      <c r="H140" s="244"/>
      <c r="I140" s="244"/>
      <c r="J140" s="244"/>
      <c r="K140" s="244"/>
      <c r="L140" s="244"/>
      <c r="M140" s="244"/>
      <c r="N140" s="244"/>
      <c r="O140" s="244"/>
      <c r="P140" s="246"/>
      <c r="Q140" s="244"/>
      <c r="R140" s="244"/>
      <c r="S140" s="244"/>
      <c r="T140" s="244"/>
      <c r="U140" s="244"/>
      <c r="V140" s="244"/>
      <c r="W140" s="244"/>
      <c r="X140" s="244"/>
      <c r="Y140" s="244"/>
      <c r="Z140" s="244"/>
      <c r="AA140" s="247"/>
      <c r="AB140" s="248"/>
      <c r="AC140" s="244"/>
      <c r="AD140" s="246"/>
      <c r="AE140" s="244"/>
      <c r="AF140" s="247"/>
      <c r="AG140" s="248"/>
      <c r="AH140" s="255"/>
      <c r="AI140" s="246"/>
      <c r="AJ140" s="244"/>
      <c r="AK140" s="247"/>
      <c r="AL140" s="248"/>
      <c r="AM140" s="255"/>
      <c r="AN140" s="246"/>
      <c r="AO140" s="256"/>
      <c r="AP140" s="249"/>
      <c r="AQ140" s="248"/>
      <c r="AR140" s="244"/>
      <c r="AS140" s="244"/>
      <c r="AT140" s="244"/>
      <c r="AU140" s="246"/>
      <c r="AV140" s="248"/>
      <c r="AW140" s="255"/>
      <c r="AX140" s="246"/>
      <c r="AY140" s="244"/>
      <c r="AZ140" s="255"/>
      <c r="BA140" s="246"/>
      <c r="BB140" s="359"/>
    </row>
    <row r="141" spans="1:54" ht="22.5" customHeight="1">
      <c r="A141" s="355"/>
      <c r="B141" s="357"/>
      <c r="C141" s="357"/>
      <c r="D141" s="194" t="s">
        <v>43</v>
      </c>
      <c r="E141" s="286">
        <f>SUM(H141+K141+N141+Q141+T141+W141+Z141+AE141+AJ141+AO141+AT141+AY141)</f>
        <v>0</v>
      </c>
      <c r="F141" s="286">
        <f>SUM(I141+L141+O141+R141+U141+X141+AC141+AH141+AM141+AR141+AW141+AZ141)</f>
        <v>0</v>
      </c>
      <c r="G141" s="295"/>
      <c r="H141" s="229"/>
      <c r="I141" s="229"/>
      <c r="J141" s="229"/>
      <c r="K141" s="229"/>
      <c r="L141" s="229"/>
      <c r="M141" s="229"/>
      <c r="N141" s="229"/>
      <c r="O141" s="229"/>
      <c r="P141" s="251"/>
      <c r="Q141" s="229"/>
      <c r="R141" s="229"/>
      <c r="S141" s="229"/>
      <c r="T141" s="229"/>
      <c r="U141" s="229"/>
      <c r="V141" s="229"/>
      <c r="W141" s="229"/>
      <c r="X141" s="229"/>
      <c r="Y141" s="229"/>
      <c r="Z141" s="229"/>
      <c r="AA141" s="252"/>
      <c r="AB141" s="253"/>
      <c r="AC141" s="229"/>
      <c r="AD141" s="251"/>
      <c r="AE141" s="229"/>
      <c r="AF141" s="252"/>
      <c r="AG141" s="253"/>
      <c r="AH141" s="257"/>
      <c r="AI141" s="251"/>
      <c r="AJ141" s="229"/>
      <c r="AK141" s="252"/>
      <c r="AL141" s="253"/>
      <c r="AM141" s="257"/>
      <c r="AN141" s="251"/>
      <c r="AO141" s="229"/>
      <c r="AP141" s="252"/>
      <c r="AQ141" s="253"/>
      <c r="AR141" s="257"/>
      <c r="AS141" s="251"/>
      <c r="AT141" s="229"/>
      <c r="AU141" s="252"/>
      <c r="AV141" s="253"/>
      <c r="AW141" s="257"/>
      <c r="AX141" s="251"/>
      <c r="AY141" s="229"/>
      <c r="AZ141" s="257"/>
      <c r="BA141" s="252"/>
      <c r="BB141" s="359"/>
    </row>
    <row r="142" spans="1:54" ht="48" customHeight="1">
      <c r="A142" s="355"/>
      <c r="B142" s="357"/>
      <c r="C142" s="357"/>
      <c r="D142" s="221" t="s">
        <v>344</v>
      </c>
      <c r="E142" s="286"/>
      <c r="F142" s="286"/>
      <c r="G142" s="295"/>
      <c r="H142" s="229"/>
      <c r="I142" s="229"/>
      <c r="J142" s="229"/>
      <c r="K142" s="229"/>
      <c r="L142" s="229"/>
      <c r="M142" s="229"/>
      <c r="N142" s="229"/>
      <c r="O142" s="229"/>
      <c r="P142" s="229"/>
      <c r="Q142" s="229"/>
      <c r="R142" s="229"/>
      <c r="S142" s="229"/>
      <c r="T142" s="229"/>
      <c r="U142" s="229"/>
      <c r="V142" s="229"/>
      <c r="W142" s="229"/>
      <c r="X142" s="229"/>
      <c r="Y142" s="229"/>
      <c r="Z142" s="229"/>
      <c r="AA142" s="252"/>
      <c r="AB142" s="274"/>
      <c r="AC142" s="275"/>
      <c r="AD142" s="257"/>
      <c r="AE142" s="257"/>
      <c r="AF142" s="252"/>
      <c r="AG142" s="274"/>
      <c r="AH142" s="275"/>
      <c r="AI142" s="229"/>
      <c r="AJ142" s="257"/>
      <c r="AK142" s="252"/>
      <c r="AL142" s="274"/>
      <c r="AM142" s="275"/>
      <c r="AN142" s="229"/>
      <c r="AO142" s="275"/>
      <c r="AP142" s="252"/>
      <c r="AQ142" s="274"/>
      <c r="AR142" s="275"/>
      <c r="AS142" s="229"/>
      <c r="AT142" s="275"/>
      <c r="AU142" s="251"/>
      <c r="AV142" s="253"/>
      <c r="AW142" s="275"/>
      <c r="AX142" s="229"/>
      <c r="AY142" s="275"/>
      <c r="AZ142" s="229"/>
      <c r="BA142" s="229"/>
      <c r="BB142" s="359"/>
    </row>
    <row r="143" spans="1:54" ht="22.5" customHeight="1">
      <c r="A143" s="354" t="s">
        <v>331</v>
      </c>
      <c r="B143" s="356" t="s">
        <v>332</v>
      </c>
      <c r="C143" s="356"/>
      <c r="D143" s="148" t="s">
        <v>41</v>
      </c>
      <c r="E143" s="228">
        <f>SUM(H143+K143+N143+Q143+T143+W143+Z143+AE143+AJ143+AO143+AT143+AY143)</f>
        <v>0</v>
      </c>
      <c r="F143" s="228">
        <f>SUM(I143+L143+O143+R143+U143+X143+AC143+AH143+AM143+AR143+AW143+AZ143)</f>
        <v>0</v>
      </c>
      <c r="G143" s="295"/>
      <c r="H143" s="226"/>
      <c r="I143" s="226"/>
      <c r="J143" s="226"/>
      <c r="K143" s="226"/>
      <c r="L143" s="226"/>
      <c r="M143" s="226"/>
      <c r="N143" s="226"/>
      <c r="O143" s="226"/>
      <c r="P143" s="226"/>
      <c r="Q143" s="226"/>
      <c r="R143" s="226"/>
      <c r="S143" s="226"/>
      <c r="T143" s="226"/>
      <c r="U143" s="226"/>
      <c r="V143" s="226"/>
      <c r="W143" s="226"/>
      <c r="X143" s="226"/>
      <c r="Y143" s="226"/>
      <c r="Z143" s="226"/>
      <c r="AA143" s="233"/>
      <c r="AB143" s="234"/>
      <c r="AC143" s="226"/>
      <c r="AD143" s="226"/>
      <c r="AE143" s="226"/>
      <c r="AF143" s="233"/>
      <c r="AG143" s="234"/>
      <c r="AH143" s="254"/>
      <c r="AI143" s="226"/>
      <c r="AJ143" s="226"/>
      <c r="AK143" s="233"/>
      <c r="AL143" s="234"/>
      <c r="AM143" s="254"/>
      <c r="AN143" s="232"/>
      <c r="AO143" s="227"/>
      <c r="AP143" s="235"/>
      <c r="AQ143" s="234"/>
      <c r="AR143" s="226"/>
      <c r="AS143" s="226"/>
      <c r="AT143" s="226"/>
      <c r="AU143" s="232"/>
      <c r="AV143" s="234"/>
      <c r="AW143" s="254"/>
      <c r="AX143" s="232"/>
      <c r="AY143" s="226"/>
      <c r="AZ143" s="254"/>
      <c r="BA143" s="232"/>
      <c r="BB143" s="358"/>
    </row>
    <row r="144" spans="1:54" ht="36.75" customHeight="1">
      <c r="A144" s="355"/>
      <c r="B144" s="357"/>
      <c r="C144" s="357"/>
      <c r="D144" s="193" t="s">
        <v>37</v>
      </c>
      <c r="E144" s="296"/>
      <c r="F144" s="296"/>
      <c r="G144" s="295"/>
      <c r="H144" s="236"/>
      <c r="I144" s="236"/>
      <c r="J144" s="236"/>
      <c r="K144" s="236"/>
      <c r="L144" s="236"/>
      <c r="M144" s="236"/>
      <c r="N144" s="236"/>
      <c r="O144" s="236"/>
      <c r="P144" s="238"/>
      <c r="Q144" s="236"/>
      <c r="R144" s="236"/>
      <c r="S144" s="236"/>
      <c r="T144" s="236"/>
      <c r="U144" s="236"/>
      <c r="V144" s="236"/>
      <c r="W144" s="236"/>
      <c r="X144" s="236"/>
      <c r="Y144" s="236"/>
      <c r="Z144" s="236"/>
      <c r="AA144" s="239"/>
      <c r="AB144" s="240"/>
      <c r="AC144" s="236"/>
      <c r="AD144" s="238"/>
      <c r="AE144" s="236"/>
      <c r="AF144" s="239"/>
      <c r="AG144" s="240"/>
      <c r="AH144" s="241"/>
      <c r="AI144" s="238"/>
      <c r="AJ144" s="236"/>
      <c r="AK144" s="239"/>
      <c r="AL144" s="240"/>
      <c r="AM144" s="241"/>
      <c r="AN144" s="238"/>
      <c r="AO144" s="242"/>
      <c r="AP144" s="243"/>
      <c r="AQ144" s="240"/>
      <c r="AR144" s="236"/>
      <c r="AS144" s="236"/>
      <c r="AT144" s="236"/>
      <c r="AU144" s="238"/>
      <c r="AV144" s="240"/>
      <c r="AW144" s="241"/>
      <c r="AX144" s="238"/>
      <c r="AY144" s="236"/>
      <c r="AZ144" s="241"/>
      <c r="BA144" s="238"/>
      <c r="BB144" s="359"/>
    </row>
    <row r="145" spans="1:54" ht="32.4" customHeight="1">
      <c r="A145" s="355"/>
      <c r="B145" s="357"/>
      <c r="C145" s="357"/>
      <c r="D145" s="193" t="s">
        <v>2</v>
      </c>
      <c r="E145" s="292"/>
      <c r="F145" s="292"/>
      <c r="G145" s="295"/>
      <c r="H145" s="244"/>
      <c r="I145" s="244"/>
      <c r="J145" s="244"/>
      <c r="K145" s="244"/>
      <c r="L145" s="244"/>
      <c r="M145" s="244"/>
      <c r="N145" s="244"/>
      <c r="O145" s="244"/>
      <c r="P145" s="246"/>
      <c r="Q145" s="244"/>
      <c r="R145" s="244"/>
      <c r="S145" s="244"/>
      <c r="T145" s="244"/>
      <c r="U145" s="244"/>
      <c r="V145" s="244"/>
      <c r="W145" s="244"/>
      <c r="X145" s="244"/>
      <c r="Y145" s="244"/>
      <c r="Z145" s="244"/>
      <c r="AA145" s="247"/>
      <c r="AB145" s="248"/>
      <c r="AC145" s="244"/>
      <c r="AD145" s="246"/>
      <c r="AE145" s="244"/>
      <c r="AF145" s="247"/>
      <c r="AG145" s="248"/>
      <c r="AH145" s="255"/>
      <c r="AI145" s="246"/>
      <c r="AJ145" s="244"/>
      <c r="AK145" s="247"/>
      <c r="AL145" s="248"/>
      <c r="AM145" s="255"/>
      <c r="AN145" s="246"/>
      <c r="AO145" s="256"/>
      <c r="AP145" s="249"/>
      <c r="AQ145" s="248"/>
      <c r="AR145" s="244"/>
      <c r="AS145" s="244"/>
      <c r="AT145" s="244"/>
      <c r="AU145" s="246"/>
      <c r="AV145" s="248"/>
      <c r="AW145" s="255"/>
      <c r="AX145" s="246"/>
      <c r="AY145" s="244"/>
      <c r="AZ145" s="255"/>
      <c r="BA145" s="246"/>
      <c r="BB145" s="359"/>
    </row>
    <row r="146" spans="1:54" ht="22.5" customHeight="1">
      <c r="A146" s="355"/>
      <c r="B146" s="357"/>
      <c r="C146" s="357"/>
      <c r="D146" s="194" t="s">
        <v>43</v>
      </c>
      <c r="E146" s="286">
        <f>SUM(H146+K146+N146+Q146+T146+W146+Z146+AE146+AJ146+AO146+AT146+AY146)</f>
        <v>0</v>
      </c>
      <c r="F146" s="286">
        <f>SUM(I146+L146+O146+R146+U146+X146+AC146+AH146+AM146+AR146+AW146+AZ146)</f>
        <v>0</v>
      </c>
      <c r="G146" s="295"/>
      <c r="H146" s="229"/>
      <c r="I146" s="229"/>
      <c r="J146" s="229"/>
      <c r="K146" s="229"/>
      <c r="L146" s="229"/>
      <c r="M146" s="229"/>
      <c r="N146" s="229"/>
      <c r="O146" s="229"/>
      <c r="P146" s="251"/>
      <c r="Q146" s="229"/>
      <c r="R146" s="229"/>
      <c r="S146" s="229"/>
      <c r="T146" s="229"/>
      <c r="U146" s="229"/>
      <c r="V146" s="229"/>
      <c r="W146" s="229"/>
      <c r="X146" s="229"/>
      <c r="Y146" s="229"/>
      <c r="Z146" s="229"/>
      <c r="AA146" s="252"/>
      <c r="AB146" s="253"/>
      <c r="AC146" s="229"/>
      <c r="AD146" s="251"/>
      <c r="AE146" s="229"/>
      <c r="AF146" s="252"/>
      <c r="AG146" s="253"/>
      <c r="AH146" s="257"/>
      <c r="AI146" s="251"/>
      <c r="AJ146" s="229"/>
      <c r="AK146" s="252"/>
      <c r="AL146" s="253"/>
      <c r="AM146" s="257"/>
      <c r="AN146" s="251"/>
      <c r="AO146" s="229"/>
      <c r="AP146" s="252"/>
      <c r="AQ146" s="253"/>
      <c r="AR146" s="257"/>
      <c r="AS146" s="251"/>
      <c r="AT146" s="229"/>
      <c r="AU146" s="252"/>
      <c r="AV146" s="253"/>
      <c r="AW146" s="257"/>
      <c r="AX146" s="251"/>
      <c r="AY146" s="229"/>
      <c r="AZ146" s="257"/>
      <c r="BA146" s="252"/>
      <c r="BB146" s="359"/>
    </row>
    <row r="147" spans="1:54" ht="42" customHeight="1">
      <c r="A147" s="355"/>
      <c r="B147" s="357"/>
      <c r="C147" s="357"/>
      <c r="D147" s="221" t="s">
        <v>344</v>
      </c>
      <c r="E147" s="286"/>
      <c r="F147" s="286"/>
      <c r="G147" s="295"/>
      <c r="H147" s="229"/>
      <c r="I147" s="229"/>
      <c r="J147" s="229"/>
      <c r="K147" s="229"/>
      <c r="L147" s="229"/>
      <c r="M147" s="229"/>
      <c r="N147" s="229"/>
      <c r="O147" s="229"/>
      <c r="P147" s="229"/>
      <c r="Q147" s="229"/>
      <c r="R147" s="229"/>
      <c r="S147" s="229"/>
      <c r="T147" s="229"/>
      <c r="U147" s="229"/>
      <c r="V147" s="229"/>
      <c r="W147" s="229"/>
      <c r="X147" s="229"/>
      <c r="Y147" s="229"/>
      <c r="Z147" s="229"/>
      <c r="AA147" s="252"/>
      <c r="AB147" s="274"/>
      <c r="AC147" s="275"/>
      <c r="AD147" s="257"/>
      <c r="AE147" s="257"/>
      <c r="AF147" s="252"/>
      <c r="AG147" s="274"/>
      <c r="AH147" s="275"/>
      <c r="AI147" s="229"/>
      <c r="AJ147" s="257"/>
      <c r="AK147" s="252"/>
      <c r="AL147" s="274"/>
      <c r="AM147" s="275"/>
      <c r="AN147" s="229"/>
      <c r="AO147" s="275"/>
      <c r="AP147" s="252"/>
      <c r="AQ147" s="274"/>
      <c r="AR147" s="275"/>
      <c r="AS147" s="229"/>
      <c r="AT147" s="275"/>
      <c r="AU147" s="251"/>
      <c r="AV147" s="253"/>
      <c r="AW147" s="275"/>
      <c r="AX147" s="229"/>
      <c r="AY147" s="275"/>
      <c r="AZ147" s="229"/>
      <c r="BA147" s="229"/>
      <c r="BB147" s="359"/>
    </row>
    <row r="148" spans="1:54" ht="22.5" customHeight="1">
      <c r="A148" s="354" t="s">
        <v>333</v>
      </c>
      <c r="B148" s="356" t="s">
        <v>334</v>
      </c>
      <c r="C148" s="356"/>
      <c r="D148" s="148" t="s">
        <v>41</v>
      </c>
      <c r="E148" s="228">
        <f>SUM(H148+K148+N148+Q148+T148+W148+Z148+AE148+AJ148+AO148+AT148+AY148)</f>
        <v>400</v>
      </c>
      <c r="F148" s="228">
        <f>SUM(I148+L148+O148+R148+U148+X148+AC148+AH148+AM148+AR148+AW148+AZ148)</f>
        <v>4</v>
      </c>
      <c r="G148" s="295">
        <f t="shared" si="3"/>
        <v>1</v>
      </c>
      <c r="H148" s="226"/>
      <c r="I148" s="226"/>
      <c r="J148" s="226"/>
      <c r="K148" s="226"/>
      <c r="L148" s="226"/>
      <c r="M148" s="226"/>
      <c r="N148" s="226"/>
      <c r="O148" s="226"/>
      <c r="P148" s="226"/>
      <c r="Q148" s="226"/>
      <c r="R148" s="226">
        <v>4</v>
      </c>
      <c r="S148" s="226"/>
      <c r="T148" s="226"/>
      <c r="U148" s="226"/>
      <c r="V148" s="226"/>
      <c r="W148" s="228">
        <v>300</v>
      </c>
      <c r="X148" s="226"/>
      <c r="Y148" s="226"/>
      <c r="Z148" s="228">
        <v>100</v>
      </c>
      <c r="AA148" s="233"/>
      <c r="AB148" s="234"/>
      <c r="AC148" s="226"/>
      <c r="AD148" s="226"/>
      <c r="AE148" s="226"/>
      <c r="AF148" s="233"/>
      <c r="AG148" s="234"/>
      <c r="AH148" s="254"/>
      <c r="AI148" s="226"/>
      <c r="AJ148" s="226"/>
      <c r="AK148" s="233"/>
      <c r="AL148" s="234"/>
      <c r="AM148" s="254"/>
      <c r="AN148" s="226"/>
      <c r="AO148" s="227"/>
      <c r="AP148" s="235"/>
      <c r="AQ148" s="234"/>
      <c r="AR148" s="226"/>
      <c r="AS148" s="226"/>
      <c r="AT148" s="226"/>
      <c r="AU148" s="232"/>
      <c r="AV148" s="234"/>
      <c r="AW148" s="254"/>
      <c r="AX148" s="226"/>
      <c r="AY148" s="226"/>
      <c r="AZ148" s="254"/>
      <c r="BA148" s="226"/>
      <c r="BB148" s="358"/>
    </row>
    <row r="149" spans="1:54" ht="36.75" customHeight="1">
      <c r="A149" s="355"/>
      <c r="B149" s="357"/>
      <c r="C149" s="357"/>
      <c r="D149" s="193" t="s">
        <v>37</v>
      </c>
      <c r="E149" s="296"/>
      <c r="F149" s="296"/>
      <c r="G149" s="295"/>
      <c r="H149" s="236"/>
      <c r="I149" s="236"/>
      <c r="J149" s="236"/>
      <c r="K149" s="236"/>
      <c r="L149" s="236"/>
      <c r="M149" s="236"/>
      <c r="N149" s="236"/>
      <c r="O149" s="236"/>
      <c r="P149" s="238"/>
      <c r="Q149" s="236"/>
      <c r="R149" s="236"/>
      <c r="S149" s="236"/>
      <c r="T149" s="236"/>
      <c r="U149" s="236"/>
      <c r="V149" s="236"/>
      <c r="W149" s="236"/>
      <c r="X149" s="236"/>
      <c r="Y149" s="236"/>
      <c r="Z149" s="236"/>
      <c r="AA149" s="239"/>
      <c r="AB149" s="240"/>
      <c r="AC149" s="236"/>
      <c r="AD149" s="238"/>
      <c r="AE149" s="236"/>
      <c r="AF149" s="239"/>
      <c r="AG149" s="240"/>
      <c r="AH149" s="241"/>
      <c r="AI149" s="238"/>
      <c r="AJ149" s="236"/>
      <c r="AK149" s="239"/>
      <c r="AL149" s="240"/>
      <c r="AM149" s="241"/>
      <c r="AN149" s="238"/>
      <c r="AO149" s="242"/>
      <c r="AP149" s="243"/>
      <c r="AQ149" s="240"/>
      <c r="AR149" s="236"/>
      <c r="AS149" s="236"/>
      <c r="AT149" s="236"/>
      <c r="AU149" s="238"/>
      <c r="AV149" s="240"/>
      <c r="AW149" s="241"/>
      <c r="AX149" s="238"/>
      <c r="AY149" s="236"/>
      <c r="AZ149" s="241"/>
      <c r="BA149" s="238"/>
      <c r="BB149" s="359"/>
    </row>
    <row r="150" spans="1:54" ht="32.4" customHeight="1">
      <c r="A150" s="355"/>
      <c r="B150" s="357"/>
      <c r="C150" s="357"/>
      <c r="D150" s="193" t="s">
        <v>2</v>
      </c>
      <c r="E150" s="292"/>
      <c r="F150" s="292"/>
      <c r="G150" s="295"/>
      <c r="H150" s="244"/>
      <c r="I150" s="244"/>
      <c r="J150" s="244"/>
      <c r="K150" s="244"/>
      <c r="L150" s="244"/>
      <c r="M150" s="244"/>
      <c r="N150" s="244"/>
      <c r="O150" s="244"/>
      <c r="P150" s="246"/>
      <c r="Q150" s="244"/>
      <c r="R150" s="244"/>
      <c r="S150" s="244"/>
      <c r="T150" s="244"/>
      <c r="U150" s="244"/>
      <c r="V150" s="244"/>
      <c r="W150" s="244"/>
      <c r="X150" s="244"/>
      <c r="Y150" s="244"/>
      <c r="Z150" s="244"/>
      <c r="AA150" s="247"/>
      <c r="AB150" s="248"/>
      <c r="AC150" s="244"/>
      <c r="AD150" s="246"/>
      <c r="AE150" s="244"/>
      <c r="AF150" s="247"/>
      <c r="AG150" s="248"/>
      <c r="AH150" s="255"/>
      <c r="AI150" s="246"/>
      <c r="AJ150" s="244"/>
      <c r="AK150" s="247"/>
      <c r="AL150" s="248"/>
      <c r="AM150" s="255"/>
      <c r="AN150" s="246"/>
      <c r="AO150" s="256"/>
      <c r="AP150" s="249"/>
      <c r="AQ150" s="248"/>
      <c r="AR150" s="244"/>
      <c r="AS150" s="244"/>
      <c r="AT150" s="244"/>
      <c r="AU150" s="246"/>
      <c r="AV150" s="248"/>
      <c r="AW150" s="255"/>
      <c r="AX150" s="246"/>
      <c r="AY150" s="244"/>
      <c r="AZ150" s="255"/>
      <c r="BA150" s="246"/>
      <c r="BB150" s="359"/>
    </row>
    <row r="151" spans="1:54" ht="22.5" customHeight="1">
      <c r="A151" s="355"/>
      <c r="B151" s="357"/>
      <c r="C151" s="357"/>
      <c r="D151" s="194" t="s">
        <v>43</v>
      </c>
      <c r="E151" s="286">
        <f>SUM(H151+K151+N151+Q151+T151+W151+Z151+AE151+AJ151+AO151+AT151+AY151)</f>
        <v>400</v>
      </c>
      <c r="F151" s="286">
        <f>SUM(I151+L151+O151+R151+U151+X151+AC151+AH151+AM151+AR151+AW151+AZ151)</f>
        <v>4</v>
      </c>
      <c r="G151" s="295">
        <f t="shared" si="3"/>
        <v>1</v>
      </c>
      <c r="H151" s="229"/>
      <c r="I151" s="229"/>
      <c r="J151" s="229"/>
      <c r="K151" s="229"/>
      <c r="L151" s="229"/>
      <c r="M151" s="229"/>
      <c r="N151" s="229"/>
      <c r="O151" s="229"/>
      <c r="P151" s="251"/>
      <c r="Q151" s="229"/>
      <c r="R151" s="229">
        <v>4</v>
      </c>
      <c r="S151" s="229"/>
      <c r="T151" s="229"/>
      <c r="U151" s="229"/>
      <c r="V151" s="229"/>
      <c r="W151" s="229">
        <v>300</v>
      </c>
      <c r="X151" s="229"/>
      <c r="Y151" s="229"/>
      <c r="Z151" s="229">
        <v>100</v>
      </c>
      <c r="AA151" s="252"/>
      <c r="AB151" s="253"/>
      <c r="AC151" s="229"/>
      <c r="AD151" s="251"/>
      <c r="AE151" s="229"/>
      <c r="AF151" s="252"/>
      <c r="AG151" s="253"/>
      <c r="AH151" s="257"/>
      <c r="AI151" s="251"/>
      <c r="AJ151" s="229"/>
      <c r="AK151" s="252"/>
      <c r="AL151" s="253"/>
      <c r="AM151" s="257"/>
      <c r="AN151" s="251"/>
      <c r="AO151" s="229"/>
      <c r="AP151" s="252"/>
      <c r="AQ151" s="253"/>
      <c r="AR151" s="257"/>
      <c r="AS151" s="251"/>
      <c r="AT151" s="229"/>
      <c r="AU151" s="252"/>
      <c r="AV151" s="253"/>
      <c r="AW151" s="257"/>
      <c r="AX151" s="251"/>
      <c r="AY151" s="229"/>
      <c r="AZ151" s="257"/>
      <c r="BA151" s="252"/>
      <c r="BB151" s="359"/>
    </row>
    <row r="152" spans="1:54" ht="45.75" customHeight="1">
      <c r="A152" s="355"/>
      <c r="B152" s="357"/>
      <c r="C152" s="357"/>
      <c r="D152" s="221" t="s">
        <v>344</v>
      </c>
      <c r="E152" s="286"/>
      <c r="F152" s="286"/>
      <c r="G152" s="295"/>
      <c r="H152" s="229"/>
      <c r="I152" s="229"/>
      <c r="J152" s="229"/>
      <c r="K152" s="229"/>
      <c r="L152" s="229"/>
      <c r="M152" s="229"/>
      <c r="N152" s="229"/>
      <c r="O152" s="229"/>
      <c r="P152" s="229"/>
      <c r="Q152" s="229"/>
      <c r="R152" s="229"/>
      <c r="S152" s="229"/>
      <c r="T152" s="229"/>
      <c r="U152" s="229"/>
      <c r="V152" s="229"/>
      <c r="W152" s="229"/>
      <c r="X152" s="229"/>
      <c r="Y152" s="229"/>
      <c r="Z152" s="229"/>
      <c r="AA152" s="252"/>
      <c r="AB152" s="274"/>
      <c r="AC152" s="275"/>
      <c r="AD152" s="257"/>
      <c r="AE152" s="257"/>
      <c r="AF152" s="252"/>
      <c r="AG152" s="274"/>
      <c r="AH152" s="275"/>
      <c r="AI152" s="229"/>
      <c r="AJ152" s="257"/>
      <c r="AK152" s="252"/>
      <c r="AL152" s="274"/>
      <c r="AM152" s="275"/>
      <c r="AN152" s="229"/>
      <c r="AO152" s="275"/>
      <c r="AP152" s="252"/>
      <c r="AQ152" s="274"/>
      <c r="AR152" s="275"/>
      <c r="AS152" s="229"/>
      <c r="AT152" s="275"/>
      <c r="AU152" s="251"/>
      <c r="AV152" s="253"/>
      <c r="AW152" s="275"/>
      <c r="AX152" s="229"/>
      <c r="AY152" s="275"/>
      <c r="AZ152" s="229"/>
      <c r="BA152" s="229"/>
      <c r="BB152" s="359"/>
    </row>
    <row r="153" spans="1:54" ht="22.5" customHeight="1">
      <c r="A153" s="354" t="s">
        <v>335</v>
      </c>
      <c r="B153" s="356" t="s">
        <v>336</v>
      </c>
      <c r="C153" s="356"/>
      <c r="D153" s="148" t="s">
        <v>41</v>
      </c>
      <c r="E153" s="228">
        <f>SUM(H153+K153+N153+Q153+T153+W153+Z153+AE153+AJ153+AO153+AT153+AY153)</f>
        <v>0</v>
      </c>
      <c r="F153" s="228">
        <f>SUM(I153+L153+O153+R153+U153+X153+AC153+AH153+AM153+AR153+AW153+AZ153)</f>
        <v>0</v>
      </c>
      <c r="G153" s="295"/>
      <c r="H153" s="226"/>
      <c r="I153" s="226"/>
      <c r="J153" s="226"/>
      <c r="K153" s="226"/>
      <c r="L153" s="226"/>
      <c r="M153" s="226"/>
      <c r="N153" s="226"/>
      <c r="O153" s="226"/>
      <c r="P153" s="226"/>
      <c r="Q153" s="226"/>
      <c r="R153" s="226"/>
      <c r="S153" s="226"/>
      <c r="T153" s="226"/>
      <c r="U153" s="226"/>
      <c r="V153" s="226"/>
      <c r="W153" s="226"/>
      <c r="X153" s="226"/>
      <c r="Y153" s="226"/>
      <c r="Z153" s="226"/>
      <c r="AA153" s="233"/>
      <c r="AB153" s="234"/>
      <c r="AC153" s="226"/>
      <c r="AD153" s="226"/>
      <c r="AE153" s="226"/>
      <c r="AF153" s="233"/>
      <c r="AG153" s="234"/>
      <c r="AH153" s="254"/>
      <c r="AI153" s="226"/>
      <c r="AJ153" s="226"/>
      <c r="AK153" s="233"/>
      <c r="AL153" s="234"/>
      <c r="AM153" s="254"/>
      <c r="AN153" s="226"/>
      <c r="AO153" s="227"/>
      <c r="AP153" s="235"/>
      <c r="AQ153" s="234"/>
      <c r="AR153" s="226"/>
      <c r="AS153" s="226"/>
      <c r="AT153" s="226"/>
      <c r="AU153" s="232"/>
      <c r="AV153" s="234"/>
      <c r="AW153" s="254"/>
      <c r="AX153" s="226"/>
      <c r="AY153" s="226"/>
      <c r="AZ153" s="254"/>
      <c r="BA153" s="226"/>
      <c r="BB153" s="358"/>
    </row>
    <row r="154" spans="1:54" ht="36.75" customHeight="1">
      <c r="A154" s="355"/>
      <c r="B154" s="357"/>
      <c r="C154" s="357"/>
      <c r="D154" s="193" t="s">
        <v>37</v>
      </c>
      <c r="E154" s="296"/>
      <c r="F154" s="296"/>
      <c r="G154" s="295"/>
      <c r="H154" s="236"/>
      <c r="I154" s="236"/>
      <c r="J154" s="236"/>
      <c r="K154" s="236"/>
      <c r="L154" s="236"/>
      <c r="M154" s="236"/>
      <c r="N154" s="236"/>
      <c r="O154" s="236"/>
      <c r="P154" s="238"/>
      <c r="Q154" s="236"/>
      <c r="R154" s="236"/>
      <c r="S154" s="236"/>
      <c r="T154" s="236"/>
      <c r="U154" s="236"/>
      <c r="V154" s="236"/>
      <c r="W154" s="236"/>
      <c r="X154" s="236"/>
      <c r="Y154" s="236"/>
      <c r="Z154" s="236"/>
      <c r="AA154" s="239"/>
      <c r="AB154" s="240"/>
      <c r="AC154" s="236"/>
      <c r="AD154" s="238"/>
      <c r="AE154" s="236"/>
      <c r="AF154" s="239"/>
      <c r="AG154" s="240"/>
      <c r="AH154" s="241"/>
      <c r="AI154" s="238"/>
      <c r="AJ154" s="236"/>
      <c r="AK154" s="239"/>
      <c r="AL154" s="240"/>
      <c r="AM154" s="241"/>
      <c r="AN154" s="238"/>
      <c r="AO154" s="242"/>
      <c r="AP154" s="243"/>
      <c r="AQ154" s="240"/>
      <c r="AR154" s="236"/>
      <c r="AS154" s="236"/>
      <c r="AT154" s="236"/>
      <c r="AU154" s="238"/>
      <c r="AV154" s="240"/>
      <c r="AW154" s="241"/>
      <c r="AX154" s="238"/>
      <c r="AY154" s="236"/>
      <c r="AZ154" s="241"/>
      <c r="BA154" s="238"/>
      <c r="BB154" s="359"/>
    </row>
    <row r="155" spans="1:54" ht="32.4" customHeight="1">
      <c r="A155" s="355"/>
      <c r="B155" s="357"/>
      <c r="C155" s="357"/>
      <c r="D155" s="193" t="s">
        <v>2</v>
      </c>
      <c r="E155" s="292"/>
      <c r="F155" s="292"/>
      <c r="G155" s="295"/>
      <c r="H155" s="244"/>
      <c r="I155" s="244"/>
      <c r="J155" s="244"/>
      <c r="K155" s="244"/>
      <c r="L155" s="244"/>
      <c r="M155" s="244"/>
      <c r="N155" s="244"/>
      <c r="O155" s="244"/>
      <c r="P155" s="246"/>
      <c r="Q155" s="244"/>
      <c r="R155" s="244"/>
      <c r="S155" s="244"/>
      <c r="T155" s="244"/>
      <c r="U155" s="244"/>
      <c r="V155" s="244"/>
      <c r="W155" s="244"/>
      <c r="X155" s="244"/>
      <c r="Y155" s="244"/>
      <c r="Z155" s="244"/>
      <c r="AA155" s="247"/>
      <c r="AB155" s="248"/>
      <c r="AC155" s="244"/>
      <c r="AD155" s="246"/>
      <c r="AE155" s="244"/>
      <c r="AF155" s="247"/>
      <c r="AG155" s="248"/>
      <c r="AH155" s="255"/>
      <c r="AI155" s="246"/>
      <c r="AJ155" s="244"/>
      <c r="AK155" s="247"/>
      <c r="AL155" s="248"/>
      <c r="AM155" s="255"/>
      <c r="AN155" s="246"/>
      <c r="AO155" s="256"/>
      <c r="AP155" s="249"/>
      <c r="AQ155" s="248"/>
      <c r="AR155" s="244"/>
      <c r="AS155" s="244"/>
      <c r="AT155" s="244"/>
      <c r="AU155" s="246"/>
      <c r="AV155" s="248"/>
      <c r="AW155" s="255"/>
      <c r="AX155" s="246"/>
      <c r="AY155" s="244"/>
      <c r="AZ155" s="255"/>
      <c r="BA155" s="246"/>
      <c r="BB155" s="359"/>
    </row>
    <row r="156" spans="1:54" ht="22.5" customHeight="1">
      <c r="A156" s="355"/>
      <c r="B156" s="357"/>
      <c r="C156" s="357"/>
      <c r="D156" s="194" t="s">
        <v>43</v>
      </c>
      <c r="E156" s="286">
        <f>SUM(H156+K156+N156+Q156+T156+W156+Z156+AE156+AJ156+AO156+AT156+AY156)</f>
        <v>0</v>
      </c>
      <c r="F156" s="286">
        <f>SUM(I156+L156+O156+R156+U156+X156+AC156+AH156+AM156+AR156+AW156+AZ156)</f>
        <v>0</v>
      </c>
      <c r="G156" s="295"/>
      <c r="H156" s="229"/>
      <c r="I156" s="229"/>
      <c r="J156" s="229"/>
      <c r="K156" s="229"/>
      <c r="L156" s="229"/>
      <c r="M156" s="229"/>
      <c r="N156" s="229"/>
      <c r="O156" s="229"/>
      <c r="P156" s="251"/>
      <c r="Q156" s="229"/>
      <c r="R156" s="229"/>
      <c r="S156" s="229"/>
      <c r="T156" s="229"/>
      <c r="U156" s="229"/>
      <c r="V156" s="229"/>
      <c r="W156" s="229"/>
      <c r="X156" s="229"/>
      <c r="Y156" s="229"/>
      <c r="Z156" s="229"/>
      <c r="AA156" s="252"/>
      <c r="AB156" s="253"/>
      <c r="AC156" s="229"/>
      <c r="AD156" s="251"/>
      <c r="AE156" s="229"/>
      <c r="AF156" s="252"/>
      <c r="AG156" s="253"/>
      <c r="AH156" s="257"/>
      <c r="AI156" s="251"/>
      <c r="AJ156" s="229"/>
      <c r="AK156" s="252"/>
      <c r="AL156" s="253"/>
      <c r="AM156" s="257"/>
      <c r="AN156" s="251"/>
      <c r="AO156" s="229"/>
      <c r="AP156" s="252"/>
      <c r="AQ156" s="253"/>
      <c r="AR156" s="257"/>
      <c r="AS156" s="251"/>
      <c r="AT156" s="229"/>
      <c r="AU156" s="252"/>
      <c r="AV156" s="253"/>
      <c r="AW156" s="257"/>
      <c r="AX156" s="251"/>
      <c r="AY156" s="229"/>
      <c r="AZ156" s="257"/>
      <c r="BA156" s="252"/>
      <c r="BB156" s="359"/>
    </row>
    <row r="157" spans="1:54" ht="45" customHeight="1">
      <c r="A157" s="355"/>
      <c r="B157" s="357"/>
      <c r="C157" s="357"/>
      <c r="D157" s="221" t="s">
        <v>344</v>
      </c>
      <c r="E157" s="286"/>
      <c r="F157" s="286"/>
      <c r="G157" s="295"/>
      <c r="H157" s="229"/>
      <c r="I157" s="229"/>
      <c r="J157" s="229"/>
      <c r="K157" s="229"/>
      <c r="L157" s="229"/>
      <c r="M157" s="229"/>
      <c r="N157" s="229"/>
      <c r="O157" s="229"/>
      <c r="P157" s="229"/>
      <c r="Q157" s="229"/>
      <c r="R157" s="229"/>
      <c r="S157" s="229"/>
      <c r="T157" s="229"/>
      <c r="U157" s="229"/>
      <c r="V157" s="229"/>
      <c r="W157" s="229"/>
      <c r="X157" s="229"/>
      <c r="Y157" s="229"/>
      <c r="Z157" s="229"/>
      <c r="AA157" s="252"/>
      <c r="AB157" s="274"/>
      <c r="AC157" s="275"/>
      <c r="AD157" s="257"/>
      <c r="AE157" s="257"/>
      <c r="AF157" s="252"/>
      <c r="AG157" s="274"/>
      <c r="AH157" s="275"/>
      <c r="AI157" s="229"/>
      <c r="AJ157" s="257"/>
      <c r="AK157" s="252"/>
      <c r="AL157" s="274"/>
      <c r="AM157" s="275"/>
      <c r="AN157" s="229"/>
      <c r="AO157" s="275"/>
      <c r="AP157" s="252"/>
      <c r="AQ157" s="274"/>
      <c r="AR157" s="275"/>
      <c r="AS157" s="229"/>
      <c r="AT157" s="275"/>
      <c r="AU157" s="251"/>
      <c r="AV157" s="253"/>
      <c r="AW157" s="275"/>
      <c r="AX157" s="229"/>
      <c r="AY157" s="275"/>
      <c r="AZ157" s="229"/>
      <c r="BA157" s="229"/>
      <c r="BB157" s="359"/>
    </row>
    <row r="158" spans="1:54" ht="21" hidden="1" customHeight="1">
      <c r="A158" s="354"/>
      <c r="B158" s="375" t="s">
        <v>276</v>
      </c>
      <c r="C158" s="356"/>
      <c r="D158" s="148" t="s">
        <v>41</v>
      </c>
      <c r="E158" s="228">
        <f>SUM(H158+K158+N158+Q158+T158+W158+Z158+AE158+AJ158+AO158+AT158+AY158)</f>
        <v>720</v>
      </c>
      <c r="F158" s="228">
        <f>SUM(I158+L158+O158+R158+U158+X158+AC158+AH158+AM158+AR158+AW158+AZ158)</f>
        <v>93</v>
      </c>
      <c r="G158" s="295">
        <f t="shared" si="3"/>
        <v>12.916666666666668</v>
      </c>
      <c r="H158" s="226">
        <f>SUM(H113)</f>
        <v>0</v>
      </c>
      <c r="I158" s="226">
        <f>SUM(I113)</f>
        <v>0</v>
      </c>
      <c r="J158" s="226"/>
      <c r="K158" s="226">
        <f>SUM(K113)</f>
        <v>0</v>
      </c>
      <c r="L158" s="226">
        <f>SUM(L113)</f>
        <v>0</v>
      </c>
      <c r="M158" s="226"/>
      <c r="N158" s="226">
        <f>SUM(N113)</f>
        <v>0</v>
      </c>
      <c r="O158" s="226">
        <f>SUM(O113)</f>
        <v>0</v>
      </c>
      <c r="P158" s="226"/>
      <c r="Q158" s="226">
        <f>SUM(Q113)</f>
        <v>200</v>
      </c>
      <c r="R158" s="226">
        <f>SUM(R113)</f>
        <v>93</v>
      </c>
      <c r="S158" s="226"/>
      <c r="T158" s="226">
        <f>SUM(T113)</f>
        <v>90</v>
      </c>
      <c r="U158" s="260">
        <f>SUM(U113)</f>
        <v>0</v>
      </c>
      <c r="V158" s="226"/>
      <c r="W158" s="228">
        <f>SUM(W113)</f>
        <v>300</v>
      </c>
      <c r="X158" s="226">
        <f>SUM(X113)</f>
        <v>0</v>
      </c>
      <c r="Y158" s="226"/>
      <c r="Z158" s="228">
        <f>SUM(Z113)</f>
        <v>100</v>
      </c>
      <c r="AA158" s="261"/>
      <c r="AB158" s="262"/>
      <c r="AC158" s="254">
        <f>SUM(AC113)</f>
        <v>0</v>
      </c>
      <c r="AD158" s="260"/>
      <c r="AE158" s="226">
        <f>SUM(AE113)</f>
        <v>30</v>
      </c>
      <c r="AF158" s="261"/>
      <c r="AG158" s="262"/>
      <c r="AH158" s="254">
        <f>SUM(AH113)</f>
        <v>0</v>
      </c>
      <c r="AI158" s="260"/>
      <c r="AJ158" s="226">
        <f>SUM(AJ113)</f>
        <v>0</v>
      </c>
      <c r="AK158" s="261"/>
      <c r="AL158" s="262"/>
      <c r="AM158" s="271">
        <f>SUM(AM113)</f>
        <v>0</v>
      </c>
      <c r="AN158" s="226"/>
      <c r="AO158" s="226">
        <f>SUM(AO113)</f>
        <v>0</v>
      </c>
      <c r="AP158" s="261"/>
      <c r="AQ158" s="262"/>
      <c r="AR158" s="271">
        <f>SUM(AR113)</f>
        <v>0</v>
      </c>
      <c r="AS158" s="226"/>
      <c r="AT158" s="226">
        <f>SUM(AT113)</f>
        <v>0</v>
      </c>
      <c r="AU158" s="260"/>
      <c r="AV158" s="260"/>
      <c r="AW158" s="271">
        <f>SUM(AW113)</f>
        <v>0</v>
      </c>
      <c r="AX158" s="226"/>
      <c r="AY158" s="226">
        <f>SUM(AY113)</f>
        <v>0</v>
      </c>
      <c r="AZ158" s="271">
        <f>SUM(AZ113)</f>
        <v>0</v>
      </c>
      <c r="BA158" s="226"/>
      <c r="BB158" s="352"/>
    </row>
    <row r="159" spans="1:54" ht="31.2" hidden="1">
      <c r="A159" s="355"/>
      <c r="B159" s="376"/>
      <c r="C159" s="357"/>
      <c r="D159" s="193" t="s">
        <v>37</v>
      </c>
      <c r="E159" s="296"/>
      <c r="F159" s="296"/>
      <c r="G159" s="295"/>
      <c r="H159" s="236"/>
      <c r="I159" s="236"/>
      <c r="J159" s="236"/>
      <c r="K159" s="236"/>
      <c r="L159" s="236"/>
      <c r="M159" s="236"/>
      <c r="N159" s="236"/>
      <c r="O159" s="236"/>
      <c r="P159" s="236"/>
      <c r="Q159" s="236"/>
      <c r="R159" s="236"/>
      <c r="S159" s="236"/>
      <c r="T159" s="236"/>
      <c r="U159" s="238"/>
      <c r="V159" s="236"/>
      <c r="W159" s="236"/>
      <c r="X159" s="236"/>
      <c r="Y159" s="236"/>
      <c r="Z159" s="236"/>
      <c r="AA159" s="239"/>
      <c r="AB159" s="240"/>
      <c r="AC159" s="241"/>
      <c r="AD159" s="238"/>
      <c r="AE159" s="236"/>
      <c r="AF159" s="239"/>
      <c r="AG159" s="240"/>
      <c r="AH159" s="241"/>
      <c r="AI159" s="238"/>
      <c r="AJ159" s="236"/>
      <c r="AK159" s="239"/>
      <c r="AL159" s="240"/>
      <c r="AM159" s="272"/>
      <c r="AN159" s="236"/>
      <c r="AO159" s="236"/>
      <c r="AP159" s="239"/>
      <c r="AQ159" s="240"/>
      <c r="AR159" s="272"/>
      <c r="AS159" s="236"/>
      <c r="AT159" s="236"/>
      <c r="AU159" s="238"/>
      <c r="AV159" s="238"/>
      <c r="AW159" s="272"/>
      <c r="AX159" s="236"/>
      <c r="AY159" s="236"/>
      <c r="AZ159" s="272"/>
      <c r="BA159" s="236"/>
      <c r="BB159" s="344"/>
    </row>
    <row r="160" spans="1:54" ht="33" hidden="1" customHeight="1">
      <c r="A160" s="355"/>
      <c r="B160" s="376"/>
      <c r="C160" s="357"/>
      <c r="D160" s="193" t="s">
        <v>2</v>
      </c>
      <c r="E160" s="292"/>
      <c r="F160" s="292"/>
      <c r="G160" s="295"/>
      <c r="H160" s="244"/>
      <c r="I160" s="244"/>
      <c r="J160" s="244"/>
      <c r="K160" s="244"/>
      <c r="L160" s="244"/>
      <c r="M160" s="244"/>
      <c r="N160" s="244"/>
      <c r="O160" s="244"/>
      <c r="P160" s="244"/>
      <c r="Q160" s="244"/>
      <c r="R160" s="244"/>
      <c r="S160" s="244"/>
      <c r="T160" s="244"/>
      <c r="U160" s="246"/>
      <c r="V160" s="244"/>
      <c r="W160" s="244"/>
      <c r="X160" s="244"/>
      <c r="Y160" s="244"/>
      <c r="Z160" s="244"/>
      <c r="AA160" s="247"/>
      <c r="AB160" s="248"/>
      <c r="AC160" s="255"/>
      <c r="AD160" s="246"/>
      <c r="AE160" s="244"/>
      <c r="AF160" s="247"/>
      <c r="AG160" s="248"/>
      <c r="AH160" s="255"/>
      <c r="AI160" s="246"/>
      <c r="AJ160" s="244"/>
      <c r="AK160" s="247"/>
      <c r="AL160" s="248"/>
      <c r="AM160" s="273"/>
      <c r="AN160" s="244"/>
      <c r="AO160" s="244"/>
      <c r="AP160" s="247"/>
      <c r="AQ160" s="248"/>
      <c r="AR160" s="273"/>
      <c r="AS160" s="244"/>
      <c r="AT160" s="244"/>
      <c r="AU160" s="246"/>
      <c r="AV160" s="246"/>
      <c r="AW160" s="273"/>
      <c r="AX160" s="244"/>
      <c r="AY160" s="244"/>
      <c r="AZ160" s="273"/>
      <c r="BA160" s="244"/>
      <c r="BB160" s="344"/>
    </row>
    <row r="161" spans="1:54" ht="21" hidden="1" customHeight="1">
      <c r="A161" s="355"/>
      <c r="B161" s="376"/>
      <c r="C161" s="357"/>
      <c r="D161" s="194" t="s">
        <v>43</v>
      </c>
      <c r="E161" s="228">
        <f>SUM(H161+K161+N161+Q161+T161+W161+Z161+AE161+AJ161+AO161+AT161+AY161)</f>
        <v>720</v>
      </c>
      <c r="F161" s="228">
        <f>SUM(I161+L161+O161+R161+U161+X161+AC161+AH161+AM161+AR161+AW161+AZ161)</f>
        <v>93</v>
      </c>
      <c r="G161" s="295">
        <f t="shared" si="3"/>
        <v>12.916666666666668</v>
      </c>
      <c r="H161" s="244">
        <f>SUM(H116)</f>
        <v>0</v>
      </c>
      <c r="I161" s="244">
        <f>SUM(I116)</f>
        <v>0</v>
      </c>
      <c r="J161" s="244"/>
      <c r="K161" s="244">
        <f>SUM(K116)</f>
        <v>0</v>
      </c>
      <c r="L161" s="244">
        <f>SUM(L116)</f>
        <v>0</v>
      </c>
      <c r="M161" s="244"/>
      <c r="N161" s="244">
        <f>SUM(N116)</f>
        <v>0</v>
      </c>
      <c r="O161" s="244">
        <f>SUM(O116)</f>
        <v>0</v>
      </c>
      <c r="P161" s="244"/>
      <c r="Q161" s="244">
        <f>SUM(Q116)</f>
        <v>200</v>
      </c>
      <c r="R161" s="291">
        <f>SUM(R116)</f>
        <v>93</v>
      </c>
      <c r="S161" s="244"/>
      <c r="T161" s="244">
        <f>SUM(T116)</f>
        <v>90</v>
      </c>
      <c r="U161" s="244">
        <f>SUM(U116)</f>
        <v>0</v>
      </c>
      <c r="V161" s="244"/>
      <c r="W161" s="244">
        <f>SUM(W116)</f>
        <v>300</v>
      </c>
      <c r="X161" s="244">
        <f>SUM(X116)</f>
        <v>0</v>
      </c>
      <c r="Y161" s="244"/>
      <c r="Z161" s="244">
        <f>SUM(Z116)</f>
        <v>100</v>
      </c>
      <c r="AA161" s="247"/>
      <c r="AB161" s="248"/>
      <c r="AC161" s="244">
        <f>SUM(AC116)</f>
        <v>0</v>
      </c>
      <c r="AD161" s="246"/>
      <c r="AE161" s="244">
        <f>SUM(AE116)</f>
        <v>30</v>
      </c>
      <c r="AF161" s="247"/>
      <c r="AG161" s="248"/>
      <c r="AH161" s="244">
        <f>SUM(AH116)</f>
        <v>0</v>
      </c>
      <c r="AI161" s="246"/>
      <c r="AJ161" s="244">
        <f>SUM(AJ116)</f>
        <v>0</v>
      </c>
      <c r="AK161" s="247"/>
      <c r="AL161" s="248"/>
      <c r="AM161" s="244">
        <f>SUM(AM116)</f>
        <v>0</v>
      </c>
      <c r="AN161" s="244"/>
      <c r="AO161" s="244">
        <f>SUM(AO116)</f>
        <v>0</v>
      </c>
      <c r="AP161" s="247"/>
      <c r="AQ161" s="248"/>
      <c r="AR161" s="244">
        <f>SUM(AR116)</f>
        <v>0</v>
      </c>
      <c r="AS161" s="244"/>
      <c r="AT161" s="244">
        <f>SUM(AT116)</f>
        <v>0</v>
      </c>
      <c r="AU161" s="246"/>
      <c r="AV161" s="246"/>
      <c r="AW161" s="244">
        <f>SUM(AW116)</f>
        <v>0</v>
      </c>
      <c r="AX161" s="244"/>
      <c r="AY161" s="244">
        <f>SUM(AY116)</f>
        <v>0</v>
      </c>
      <c r="AZ161" s="244">
        <f>SUM(AZ116)</f>
        <v>0</v>
      </c>
      <c r="BA161" s="244"/>
      <c r="BB161" s="344"/>
    </row>
    <row r="162" spans="1:54" ht="43.2" hidden="1" customHeight="1">
      <c r="A162" s="355"/>
      <c r="B162" s="376"/>
      <c r="C162" s="357"/>
      <c r="D162" s="221" t="s">
        <v>344</v>
      </c>
      <c r="E162" s="286">
        <f>SUM(E117)</f>
        <v>0</v>
      </c>
      <c r="F162" s="286"/>
      <c r="G162" s="295"/>
      <c r="H162" s="229"/>
      <c r="I162" s="229"/>
      <c r="J162" s="229"/>
      <c r="K162" s="229"/>
      <c r="L162" s="229"/>
      <c r="M162" s="229"/>
      <c r="N162" s="229"/>
      <c r="O162" s="229"/>
      <c r="P162" s="229"/>
      <c r="Q162" s="229"/>
      <c r="R162" s="229"/>
      <c r="S162" s="229"/>
      <c r="T162" s="229"/>
      <c r="U162" s="251"/>
      <c r="V162" s="229"/>
      <c r="W162" s="229"/>
      <c r="X162" s="229"/>
      <c r="Y162" s="229"/>
      <c r="Z162" s="229"/>
      <c r="AA162" s="252"/>
      <c r="AB162" s="253"/>
      <c r="AC162" s="257"/>
      <c r="AD162" s="251"/>
      <c r="AE162" s="229"/>
      <c r="AF162" s="252"/>
      <c r="AG162" s="253"/>
      <c r="AH162" s="257"/>
      <c r="AI162" s="251"/>
      <c r="AJ162" s="229"/>
      <c r="AK162" s="252"/>
      <c r="AL162" s="253"/>
      <c r="AM162" s="275"/>
      <c r="AN162" s="229"/>
      <c r="AO162" s="229"/>
      <c r="AP162" s="252"/>
      <c r="AQ162" s="253"/>
      <c r="AR162" s="275"/>
      <c r="AS162" s="229"/>
      <c r="AT162" s="229"/>
      <c r="AU162" s="251"/>
      <c r="AV162" s="251"/>
      <c r="AW162" s="275"/>
      <c r="AX162" s="229"/>
      <c r="AY162" s="229"/>
      <c r="AZ162" s="275"/>
      <c r="BA162" s="229"/>
      <c r="BB162" s="344"/>
    </row>
    <row r="163" spans="1:54" ht="24" hidden="1" customHeight="1">
      <c r="A163" s="373"/>
      <c r="B163" s="375" t="s">
        <v>285</v>
      </c>
      <c r="C163" s="356"/>
      <c r="D163" s="148" t="s">
        <v>41</v>
      </c>
      <c r="E163" s="228"/>
      <c r="F163" s="228"/>
      <c r="G163" s="295"/>
      <c r="H163" s="226"/>
      <c r="I163" s="226"/>
      <c r="J163" s="226"/>
      <c r="K163" s="226"/>
      <c r="L163" s="226"/>
      <c r="M163" s="226"/>
      <c r="N163" s="226"/>
      <c r="O163" s="226"/>
      <c r="P163" s="260"/>
      <c r="Q163" s="226"/>
      <c r="R163" s="226"/>
      <c r="S163" s="226"/>
      <c r="T163" s="226"/>
      <c r="U163" s="226"/>
      <c r="V163" s="226"/>
      <c r="W163" s="226"/>
      <c r="X163" s="226"/>
      <c r="Y163" s="226"/>
      <c r="Z163" s="226"/>
      <c r="AA163" s="261"/>
      <c r="AB163" s="262"/>
      <c r="AC163" s="226"/>
      <c r="AD163" s="260"/>
      <c r="AE163" s="226"/>
      <c r="AF163" s="261"/>
      <c r="AG163" s="262"/>
      <c r="AH163" s="254"/>
      <c r="AI163" s="260"/>
      <c r="AJ163" s="226"/>
      <c r="AK163" s="261"/>
      <c r="AL163" s="262"/>
      <c r="AM163" s="254"/>
      <c r="AN163" s="260"/>
      <c r="AO163" s="226"/>
      <c r="AP163" s="261"/>
      <c r="AQ163" s="262"/>
      <c r="AR163" s="254"/>
      <c r="AS163" s="260"/>
      <c r="AT163" s="226"/>
      <c r="AU163" s="260"/>
      <c r="AV163" s="262"/>
      <c r="AW163" s="254"/>
      <c r="AX163" s="260"/>
      <c r="AY163" s="259"/>
      <c r="AZ163" s="226"/>
      <c r="BA163" s="260"/>
      <c r="BB163" s="352"/>
    </row>
    <row r="164" spans="1:54" ht="34.799999999999997" hidden="1" customHeight="1">
      <c r="A164" s="374"/>
      <c r="B164" s="376"/>
      <c r="C164" s="357"/>
      <c r="D164" s="193" t="s">
        <v>37</v>
      </c>
      <c r="E164" s="296"/>
      <c r="F164" s="296"/>
      <c r="G164" s="295"/>
      <c r="H164" s="236"/>
      <c r="I164" s="236"/>
      <c r="J164" s="236"/>
      <c r="K164" s="236"/>
      <c r="L164" s="236"/>
      <c r="M164" s="236"/>
      <c r="N164" s="236"/>
      <c r="O164" s="236"/>
      <c r="P164" s="238"/>
      <c r="Q164" s="236"/>
      <c r="R164" s="236"/>
      <c r="S164" s="236"/>
      <c r="T164" s="236"/>
      <c r="U164" s="236"/>
      <c r="V164" s="236"/>
      <c r="W164" s="236"/>
      <c r="X164" s="236"/>
      <c r="Y164" s="236"/>
      <c r="Z164" s="236"/>
      <c r="AA164" s="239"/>
      <c r="AB164" s="240"/>
      <c r="AC164" s="236"/>
      <c r="AD164" s="238"/>
      <c r="AE164" s="236"/>
      <c r="AF164" s="239"/>
      <c r="AG164" s="240"/>
      <c r="AH164" s="241"/>
      <c r="AI164" s="238"/>
      <c r="AJ164" s="236"/>
      <c r="AK164" s="239"/>
      <c r="AL164" s="240"/>
      <c r="AM164" s="241"/>
      <c r="AN164" s="238"/>
      <c r="AO164" s="236"/>
      <c r="AP164" s="239"/>
      <c r="AQ164" s="240"/>
      <c r="AR164" s="241"/>
      <c r="AS164" s="238"/>
      <c r="AT164" s="236"/>
      <c r="AU164" s="238"/>
      <c r="AV164" s="238"/>
      <c r="AW164" s="241"/>
      <c r="AX164" s="238"/>
      <c r="AY164" s="237"/>
      <c r="AZ164" s="236"/>
      <c r="BA164" s="238"/>
      <c r="BB164" s="344"/>
    </row>
    <row r="165" spans="1:54" ht="34.200000000000003" hidden="1" customHeight="1">
      <c r="A165" s="374"/>
      <c r="B165" s="376"/>
      <c r="C165" s="357"/>
      <c r="D165" s="193" t="s">
        <v>2</v>
      </c>
      <c r="E165" s="292"/>
      <c r="F165" s="292"/>
      <c r="G165" s="295"/>
      <c r="H165" s="263"/>
      <c r="I165" s="263"/>
      <c r="J165" s="263"/>
      <c r="K165" s="244"/>
      <c r="L165" s="244"/>
      <c r="M165" s="244"/>
      <c r="N165" s="244"/>
      <c r="O165" s="244"/>
      <c r="P165" s="246"/>
      <c r="Q165" s="244"/>
      <c r="R165" s="244"/>
      <c r="S165" s="244"/>
      <c r="T165" s="244"/>
      <c r="U165" s="244"/>
      <c r="V165" s="244"/>
      <c r="W165" s="244"/>
      <c r="X165" s="244"/>
      <c r="Y165" s="244"/>
      <c r="Z165" s="244"/>
      <c r="AA165" s="247"/>
      <c r="AB165" s="248"/>
      <c r="AC165" s="244"/>
      <c r="AD165" s="246"/>
      <c r="AE165" s="244"/>
      <c r="AF165" s="247"/>
      <c r="AG165" s="248"/>
      <c r="AH165" s="255"/>
      <c r="AI165" s="246"/>
      <c r="AJ165" s="244"/>
      <c r="AK165" s="247"/>
      <c r="AL165" s="248"/>
      <c r="AM165" s="255"/>
      <c r="AN165" s="246"/>
      <c r="AO165" s="244"/>
      <c r="AP165" s="247"/>
      <c r="AQ165" s="248"/>
      <c r="AR165" s="255"/>
      <c r="AS165" s="246"/>
      <c r="AT165" s="244"/>
      <c r="AU165" s="247"/>
      <c r="AV165" s="246"/>
      <c r="AW165" s="255"/>
      <c r="AX165" s="246"/>
      <c r="AY165" s="245"/>
      <c r="AZ165" s="244"/>
      <c r="BA165" s="247"/>
      <c r="BB165" s="344"/>
    </row>
    <row r="166" spans="1:54" ht="15.6" hidden="1">
      <c r="A166" s="374"/>
      <c r="B166" s="376"/>
      <c r="C166" s="357"/>
      <c r="D166" s="194" t="s">
        <v>43</v>
      </c>
      <c r="E166" s="292"/>
      <c r="F166" s="292"/>
      <c r="G166" s="295"/>
      <c r="H166" s="244"/>
      <c r="I166" s="244"/>
      <c r="J166" s="244"/>
      <c r="K166" s="244"/>
      <c r="L166" s="244"/>
      <c r="M166" s="244"/>
      <c r="N166" s="244"/>
      <c r="O166" s="244"/>
      <c r="P166" s="246"/>
      <c r="Q166" s="244"/>
      <c r="R166" s="244"/>
      <c r="S166" s="244"/>
      <c r="T166" s="244"/>
      <c r="U166" s="244"/>
      <c r="V166" s="244"/>
      <c r="W166" s="244"/>
      <c r="X166" s="244"/>
      <c r="Y166" s="244"/>
      <c r="Z166" s="244"/>
      <c r="AA166" s="247"/>
      <c r="AB166" s="248"/>
      <c r="AC166" s="244"/>
      <c r="AD166" s="246"/>
      <c r="AE166" s="244"/>
      <c r="AF166" s="247"/>
      <c r="AG166" s="248"/>
      <c r="AH166" s="255"/>
      <c r="AI166" s="246"/>
      <c r="AJ166" s="244"/>
      <c r="AK166" s="247"/>
      <c r="AL166" s="248"/>
      <c r="AM166" s="255"/>
      <c r="AN166" s="246"/>
      <c r="AO166" s="244"/>
      <c r="AP166" s="247"/>
      <c r="AQ166" s="248"/>
      <c r="AR166" s="255"/>
      <c r="AS166" s="246"/>
      <c r="AT166" s="244"/>
      <c r="AU166" s="246"/>
      <c r="AV166" s="248"/>
      <c r="AW166" s="255"/>
      <c r="AX166" s="246"/>
      <c r="AY166" s="245"/>
      <c r="AZ166" s="244"/>
      <c r="BA166" s="246"/>
      <c r="BB166" s="344"/>
    </row>
    <row r="167" spans="1:54" ht="45.6" hidden="1" customHeight="1">
      <c r="A167" s="385"/>
      <c r="B167" s="422"/>
      <c r="C167" s="423"/>
      <c r="D167" s="221" t="s">
        <v>344</v>
      </c>
      <c r="E167" s="286"/>
      <c r="F167" s="286"/>
      <c r="G167" s="295"/>
      <c r="H167" s="229"/>
      <c r="I167" s="229"/>
      <c r="J167" s="229"/>
      <c r="K167" s="229"/>
      <c r="L167" s="229"/>
      <c r="M167" s="229"/>
      <c r="N167" s="229"/>
      <c r="O167" s="229"/>
      <c r="P167" s="251"/>
      <c r="Q167" s="229"/>
      <c r="R167" s="229"/>
      <c r="S167" s="229"/>
      <c r="T167" s="229"/>
      <c r="U167" s="229"/>
      <c r="V167" s="229"/>
      <c r="W167" s="229"/>
      <c r="X167" s="229"/>
      <c r="Y167" s="229"/>
      <c r="Z167" s="229"/>
      <c r="AA167" s="252"/>
      <c r="AB167" s="253"/>
      <c r="AC167" s="229"/>
      <c r="AD167" s="251"/>
      <c r="AE167" s="229"/>
      <c r="AF167" s="252"/>
      <c r="AG167" s="253"/>
      <c r="AH167" s="257"/>
      <c r="AI167" s="251"/>
      <c r="AJ167" s="229"/>
      <c r="AK167" s="252"/>
      <c r="AL167" s="253"/>
      <c r="AM167" s="257"/>
      <c r="AN167" s="251"/>
      <c r="AO167" s="229"/>
      <c r="AP167" s="252"/>
      <c r="AQ167" s="253"/>
      <c r="AR167" s="257"/>
      <c r="AS167" s="251"/>
      <c r="AT167" s="229"/>
      <c r="AU167" s="251"/>
      <c r="AV167" s="251"/>
      <c r="AW167" s="257"/>
      <c r="AX167" s="251"/>
      <c r="AY167" s="250"/>
      <c r="AZ167" s="229"/>
      <c r="BA167" s="251"/>
      <c r="BB167" s="344"/>
    </row>
    <row r="168" spans="1:54" ht="1.8" customHeight="1">
      <c r="A168" s="424" t="s">
        <v>262</v>
      </c>
      <c r="B168" s="425"/>
      <c r="C168" s="425"/>
      <c r="D168" s="425"/>
      <c r="E168" s="425"/>
      <c r="F168" s="425"/>
      <c r="G168" s="425"/>
      <c r="H168" s="425"/>
      <c r="I168" s="425"/>
      <c r="J168" s="425"/>
      <c r="K168" s="425"/>
      <c r="L168" s="425"/>
      <c r="M168" s="425"/>
      <c r="N168" s="425"/>
      <c r="O168" s="425"/>
      <c r="P168" s="425"/>
      <c r="Q168" s="425"/>
      <c r="R168" s="425"/>
      <c r="S168" s="425"/>
      <c r="T168" s="425"/>
      <c r="U168" s="425"/>
      <c r="V168" s="425"/>
      <c r="W168" s="425"/>
      <c r="X168" s="425"/>
      <c r="Y168" s="425"/>
      <c r="Z168" s="425"/>
      <c r="AA168" s="425"/>
      <c r="AB168" s="425"/>
      <c r="AC168" s="425"/>
      <c r="AD168" s="425"/>
      <c r="AE168" s="425"/>
      <c r="AF168" s="425"/>
      <c r="AG168" s="425"/>
      <c r="AH168" s="425"/>
      <c r="AI168" s="425"/>
      <c r="AJ168" s="425"/>
      <c r="AK168" s="425"/>
      <c r="AL168" s="425"/>
      <c r="AM168" s="425"/>
      <c r="AN168" s="425"/>
      <c r="AO168" s="425"/>
      <c r="AP168" s="425"/>
      <c r="AQ168" s="425"/>
      <c r="AR168" s="425"/>
      <c r="AS168" s="425"/>
      <c r="AT168" s="425"/>
      <c r="AU168" s="425"/>
      <c r="AV168" s="425"/>
      <c r="AW168" s="425"/>
      <c r="AX168" s="425"/>
      <c r="AY168" s="425"/>
      <c r="AZ168" s="425"/>
      <c r="BA168" s="425"/>
      <c r="BB168" s="426"/>
    </row>
    <row r="169" spans="1:54" ht="22.5" customHeight="1">
      <c r="A169" s="430" t="s">
        <v>263</v>
      </c>
      <c r="B169" s="431"/>
      <c r="C169" s="431"/>
      <c r="D169" s="431"/>
      <c r="E169" s="431"/>
      <c r="F169" s="431"/>
      <c r="G169" s="431"/>
      <c r="H169" s="431"/>
      <c r="I169" s="431"/>
      <c r="J169" s="431"/>
      <c r="K169" s="431"/>
      <c r="L169" s="431"/>
      <c r="M169" s="431"/>
      <c r="N169" s="431"/>
      <c r="O169" s="431"/>
      <c r="P169" s="431"/>
      <c r="Q169" s="431"/>
      <c r="R169" s="431"/>
      <c r="S169" s="431"/>
      <c r="T169" s="431"/>
      <c r="U169" s="431"/>
      <c r="V169" s="431"/>
      <c r="W169" s="431"/>
      <c r="X169" s="431"/>
      <c r="Y169" s="431"/>
      <c r="Z169" s="431"/>
      <c r="AA169" s="431"/>
      <c r="AB169" s="431"/>
      <c r="AC169" s="431"/>
      <c r="AD169" s="431"/>
      <c r="AE169" s="431"/>
      <c r="AF169" s="431"/>
      <c r="AG169" s="431"/>
      <c r="AH169" s="431"/>
      <c r="AI169" s="431"/>
      <c r="AJ169" s="431"/>
      <c r="AK169" s="431"/>
      <c r="AL169" s="431"/>
      <c r="AM169" s="431"/>
      <c r="AN169" s="431"/>
      <c r="AO169" s="431"/>
      <c r="AP169" s="431"/>
      <c r="AQ169" s="431"/>
      <c r="AR169" s="431"/>
      <c r="AS169" s="431"/>
      <c r="AT169" s="431"/>
      <c r="AU169" s="431"/>
      <c r="AV169" s="431"/>
      <c r="AW169" s="431"/>
      <c r="AX169" s="431"/>
      <c r="AY169" s="431"/>
      <c r="AZ169" s="431"/>
      <c r="BA169" s="431"/>
      <c r="BB169" s="432"/>
    </row>
    <row r="170" spans="1:54" ht="18.75" customHeight="1">
      <c r="A170" s="433" t="s">
        <v>339</v>
      </c>
      <c r="B170" s="434"/>
      <c r="C170" s="435"/>
      <c r="D170" s="148" t="s">
        <v>41</v>
      </c>
      <c r="E170" s="228">
        <f>SUM(H170+K170+N170+Q170+T170+W170+Z170+AE170+AJ170+AO170+AT170+AY170)</f>
        <v>9271.5999999999985</v>
      </c>
      <c r="F170" s="228">
        <f>SUM(I170+L170+O170+R170+U170+X170+AC170+AH170+AM170+AR170+AW170+AZ170)</f>
        <v>5352.9404499999991</v>
      </c>
      <c r="G170" s="295">
        <f t="shared" ref="G170:G174" si="4">SUM(F170/E170*100)</f>
        <v>57.734807908020194</v>
      </c>
      <c r="H170" s="226">
        <f>SUM(H10)</f>
        <v>30</v>
      </c>
      <c r="I170" s="226">
        <f>SUM(I10)</f>
        <v>30</v>
      </c>
      <c r="J170" s="226"/>
      <c r="K170" s="228">
        <f>SUM(K10)</f>
        <v>878.48400000000004</v>
      </c>
      <c r="L170" s="228">
        <f>SUM(L10)</f>
        <v>976.58196999999996</v>
      </c>
      <c r="M170" s="226"/>
      <c r="N170" s="299">
        <f>SUM(N10)</f>
        <v>1509.9839999999999</v>
      </c>
      <c r="O170" s="299">
        <f>SUM(O10)</f>
        <v>1554.0239999999999</v>
      </c>
      <c r="P170" s="226"/>
      <c r="Q170" s="226">
        <f>SUM(Q10)</f>
        <v>2610.6</v>
      </c>
      <c r="R170" s="303">
        <f>SUM(R10)</f>
        <v>2777.3584799999999</v>
      </c>
      <c r="S170" s="226"/>
      <c r="T170" s="228">
        <f>SUM(T10)</f>
        <v>1100.1759999999999</v>
      </c>
      <c r="U170" s="226">
        <f>SUM(U10)</f>
        <v>14.976000000000001</v>
      </c>
      <c r="V170" s="226"/>
      <c r="W170" s="228">
        <f>SUM(W10)</f>
        <v>407.488</v>
      </c>
      <c r="X170" s="226">
        <f>SUM(X10)</f>
        <v>0</v>
      </c>
      <c r="Y170" s="226"/>
      <c r="Z170" s="228">
        <f>SUM(Z10)</f>
        <v>579.98800000000006</v>
      </c>
      <c r="AA170" s="261"/>
      <c r="AB170" s="262"/>
      <c r="AC170" s="226">
        <f>SUM(AC10)</f>
        <v>0</v>
      </c>
      <c r="AD170" s="260"/>
      <c r="AE170" s="228">
        <f>SUM(AE10)</f>
        <v>167.488</v>
      </c>
      <c r="AF170" s="261"/>
      <c r="AG170" s="262"/>
      <c r="AH170" s="226">
        <f>SUM(AH10)</f>
        <v>0</v>
      </c>
      <c r="AI170" s="260"/>
      <c r="AJ170" s="226">
        <f>SUM(AJ10)</f>
        <v>137.488</v>
      </c>
      <c r="AK170" s="261"/>
      <c r="AL170" s="262"/>
      <c r="AM170" s="226">
        <f>SUM(AM10)</f>
        <v>0</v>
      </c>
      <c r="AN170" s="260"/>
      <c r="AO170" s="267">
        <f>SUM(AO10)</f>
        <v>1501.8879999999999</v>
      </c>
      <c r="AP170" s="261"/>
      <c r="AQ170" s="270"/>
      <c r="AR170" s="226">
        <f>SUM(AR10)</f>
        <v>0</v>
      </c>
      <c r="AS170" s="226"/>
      <c r="AT170" s="226">
        <f>SUM(AT10)</f>
        <v>157.488</v>
      </c>
      <c r="AU170" s="260"/>
      <c r="AV170" s="262"/>
      <c r="AW170" s="226">
        <f>SUM(AW10)</f>
        <v>0</v>
      </c>
      <c r="AX170" s="226"/>
      <c r="AY170" s="228">
        <f>SUM(AY10)</f>
        <v>190.52800000000002</v>
      </c>
      <c r="AZ170" s="226">
        <f>SUM(AZ10)</f>
        <v>0</v>
      </c>
      <c r="BA170" s="260"/>
      <c r="BB170" s="352"/>
    </row>
    <row r="171" spans="1:54" ht="31.2">
      <c r="A171" s="436"/>
      <c r="B171" s="437"/>
      <c r="C171" s="438"/>
      <c r="D171" s="193" t="s">
        <v>37</v>
      </c>
      <c r="E171" s="296"/>
      <c r="F171" s="296"/>
      <c r="G171" s="295"/>
      <c r="H171" s="236"/>
      <c r="I171" s="236"/>
      <c r="J171" s="236"/>
      <c r="K171" s="236"/>
      <c r="L171" s="236"/>
      <c r="M171" s="236"/>
      <c r="N171" s="236"/>
      <c r="O171" s="236"/>
      <c r="P171" s="236"/>
      <c r="Q171" s="236"/>
      <c r="R171" s="236"/>
      <c r="S171" s="236"/>
      <c r="T171" s="236"/>
      <c r="U171" s="236"/>
      <c r="V171" s="236"/>
      <c r="W171" s="236"/>
      <c r="X171" s="236"/>
      <c r="Y171" s="236"/>
      <c r="Z171" s="236"/>
      <c r="AA171" s="239"/>
      <c r="AB171" s="240"/>
      <c r="AC171" s="241"/>
      <c r="AD171" s="238"/>
      <c r="AE171" s="236"/>
      <c r="AF171" s="239"/>
      <c r="AG171" s="240"/>
      <c r="AH171" s="241"/>
      <c r="AI171" s="238"/>
      <c r="AJ171" s="236"/>
      <c r="AK171" s="239"/>
      <c r="AL171" s="240"/>
      <c r="AM171" s="241"/>
      <c r="AN171" s="238"/>
      <c r="AO171" s="236"/>
      <c r="AP171" s="239"/>
      <c r="AQ171" s="243"/>
      <c r="AR171" s="272"/>
      <c r="AS171" s="236"/>
      <c r="AT171" s="236"/>
      <c r="AU171" s="238"/>
      <c r="AV171" s="238"/>
      <c r="AW171" s="241"/>
      <c r="AX171" s="236"/>
      <c r="AY171" s="236"/>
      <c r="AZ171" s="236"/>
      <c r="BA171" s="238"/>
      <c r="BB171" s="344"/>
    </row>
    <row r="172" spans="1:54" ht="31.95" customHeight="1">
      <c r="A172" s="436"/>
      <c r="B172" s="437"/>
      <c r="C172" s="438"/>
      <c r="D172" s="193" t="s">
        <v>2</v>
      </c>
      <c r="E172" s="292">
        <f>SUM(H172+K172+N172+Q172+T172+W172+Z172+AE172+AJ172+AO172+AT172+AY172)</f>
        <v>5171.5999999999995</v>
      </c>
      <c r="F172" s="292">
        <f>SUM(I172+L172+O172+R172+U172+X172+AC172+AH172+AM172+AR172+AW172+AZ172)</f>
        <v>2710.9394499999999</v>
      </c>
      <c r="G172" s="295">
        <f t="shared" si="4"/>
        <v>52.419743406295929</v>
      </c>
      <c r="H172" s="244">
        <f>SUM(H12)</f>
        <v>0</v>
      </c>
      <c r="I172" s="244">
        <f>SUM(I12)</f>
        <v>0</v>
      </c>
      <c r="J172" s="244"/>
      <c r="K172" s="244">
        <f>SUM(K12)</f>
        <v>717.5</v>
      </c>
      <c r="L172" s="244">
        <f>SUM(L12)</f>
        <v>867.51496999999995</v>
      </c>
      <c r="M172" s="244"/>
      <c r="N172" s="244">
        <f t="shared" ref="N172:O174" si="5">SUM(N12)</f>
        <v>0</v>
      </c>
      <c r="O172" s="244">
        <f t="shared" si="5"/>
        <v>0</v>
      </c>
      <c r="P172" s="244"/>
      <c r="Q172" s="244">
        <f>SUM(Q12)</f>
        <v>2161.6</v>
      </c>
      <c r="R172" s="244">
        <f>SUM(R12)</f>
        <v>1843.4244799999999</v>
      </c>
      <c r="S172" s="244"/>
      <c r="T172" s="244">
        <f>SUM(T12)</f>
        <v>350.2</v>
      </c>
      <c r="U172" s="244">
        <f>SUM(U12)</f>
        <v>0</v>
      </c>
      <c r="V172" s="244"/>
      <c r="W172" s="244">
        <f>SUM(W12)</f>
        <v>0</v>
      </c>
      <c r="X172" s="244">
        <f>SUM(X12)</f>
        <v>0</v>
      </c>
      <c r="Y172" s="244"/>
      <c r="Z172" s="244">
        <f>SUM(Z12)</f>
        <v>372.5</v>
      </c>
      <c r="AA172" s="247"/>
      <c r="AB172" s="248"/>
      <c r="AC172" s="244">
        <f>SUM(AC12)</f>
        <v>0</v>
      </c>
      <c r="AD172" s="246"/>
      <c r="AE172" s="244">
        <f>SUM(AE12)</f>
        <v>0</v>
      </c>
      <c r="AF172" s="247"/>
      <c r="AG172" s="248"/>
      <c r="AH172" s="244">
        <f>SUM(AH12)</f>
        <v>0</v>
      </c>
      <c r="AI172" s="246"/>
      <c r="AJ172" s="244">
        <f>SUM(AJ12)</f>
        <v>0</v>
      </c>
      <c r="AK172" s="247"/>
      <c r="AL172" s="248"/>
      <c r="AM172" s="244">
        <f>SUM(AM12)</f>
        <v>0</v>
      </c>
      <c r="AN172" s="246"/>
      <c r="AO172" s="268">
        <f>SUM(AO12)</f>
        <v>1354.3999999999999</v>
      </c>
      <c r="AP172" s="247"/>
      <c r="AQ172" s="249"/>
      <c r="AR172" s="244">
        <f>SUM(AR12)</f>
        <v>0</v>
      </c>
      <c r="AS172" s="244"/>
      <c r="AT172" s="244">
        <f>SUM(AT12)</f>
        <v>100</v>
      </c>
      <c r="AU172" s="247"/>
      <c r="AV172" s="246"/>
      <c r="AW172" s="244">
        <f>SUM(AW12)</f>
        <v>0</v>
      </c>
      <c r="AX172" s="244"/>
      <c r="AY172" s="244">
        <f>SUM(AY12)</f>
        <v>115.4</v>
      </c>
      <c r="AZ172" s="244">
        <f>SUM(AZ12)</f>
        <v>0</v>
      </c>
      <c r="BA172" s="247"/>
      <c r="BB172" s="344"/>
    </row>
    <row r="173" spans="1:54" ht="20.25" customHeight="1">
      <c r="A173" s="436"/>
      <c r="B173" s="437"/>
      <c r="C173" s="438"/>
      <c r="D173" s="194" t="s">
        <v>43</v>
      </c>
      <c r="E173" s="292">
        <f>SUM(H173+K173+N173+Q173+T173+W173+Z173+AE173+AJ173+AO173+AT173+AY173)</f>
        <v>4099.9999999999991</v>
      </c>
      <c r="F173" s="292">
        <f>SUM(I173+L173+O173+R173+U173+X173+AC173+AH173+AM173+AR173+AW173+AZ173)</f>
        <v>2642.0009999999997</v>
      </c>
      <c r="G173" s="295">
        <f t="shared" si="4"/>
        <v>64.439048780487823</v>
      </c>
      <c r="H173" s="244">
        <f>SUM(H13)</f>
        <v>30</v>
      </c>
      <c r="I173" s="244">
        <f>SUM(I13)</f>
        <v>30</v>
      </c>
      <c r="J173" s="244"/>
      <c r="K173" s="244">
        <f>SUM(K13)</f>
        <v>160.98400000000001</v>
      </c>
      <c r="L173" s="244">
        <f>SUM(L13)</f>
        <v>109.06699999999999</v>
      </c>
      <c r="M173" s="244"/>
      <c r="N173" s="244">
        <f t="shared" si="5"/>
        <v>1509.9839999999999</v>
      </c>
      <c r="O173" s="244">
        <f t="shared" si="5"/>
        <v>1554.0239999999999</v>
      </c>
      <c r="P173" s="244"/>
      <c r="Q173" s="244">
        <f>SUM(Q13)</f>
        <v>449</v>
      </c>
      <c r="R173" s="244">
        <f>SUM(R13)</f>
        <v>933.93399999999997</v>
      </c>
      <c r="S173" s="244"/>
      <c r="T173" s="244">
        <f>SUM(T13)</f>
        <v>749.976</v>
      </c>
      <c r="U173" s="244">
        <f>SUM(U13)</f>
        <v>14.976000000000001</v>
      </c>
      <c r="V173" s="244"/>
      <c r="W173" s="244">
        <f>SUM(W13)</f>
        <v>407.488</v>
      </c>
      <c r="X173" s="244">
        <f>SUM(X13)</f>
        <v>0</v>
      </c>
      <c r="Y173" s="244"/>
      <c r="Z173" s="244">
        <f>SUM(Z13)</f>
        <v>207.488</v>
      </c>
      <c r="AA173" s="247"/>
      <c r="AB173" s="248"/>
      <c r="AC173" s="244">
        <f>SUM(AC13)</f>
        <v>0</v>
      </c>
      <c r="AD173" s="246"/>
      <c r="AE173" s="244">
        <f>SUM(AE13)</f>
        <v>167.488</v>
      </c>
      <c r="AF173" s="247"/>
      <c r="AG173" s="248"/>
      <c r="AH173" s="244">
        <f>SUM(AH13)</f>
        <v>0</v>
      </c>
      <c r="AI173" s="246"/>
      <c r="AJ173" s="244">
        <f>SUM(AJ13)</f>
        <v>137.488</v>
      </c>
      <c r="AK173" s="247"/>
      <c r="AL173" s="248"/>
      <c r="AM173" s="244">
        <f>SUM(AM13)</f>
        <v>0</v>
      </c>
      <c r="AN173" s="244"/>
      <c r="AO173" s="244">
        <f>SUM(AO13)</f>
        <v>147.488</v>
      </c>
      <c r="AP173" s="247"/>
      <c r="AQ173" s="248"/>
      <c r="AR173" s="244">
        <f>SUM(AR13)</f>
        <v>0</v>
      </c>
      <c r="AS173" s="244"/>
      <c r="AT173" s="244">
        <f>SUM(AT13)</f>
        <v>57.488</v>
      </c>
      <c r="AU173" s="246"/>
      <c r="AV173" s="246"/>
      <c r="AW173" s="244">
        <f>SUM(AW13)</f>
        <v>0</v>
      </c>
      <c r="AX173" s="244"/>
      <c r="AY173" s="244">
        <f>SUM(AY13)</f>
        <v>75.128</v>
      </c>
      <c r="AZ173" s="244">
        <f>SUM(AZ13)</f>
        <v>0</v>
      </c>
      <c r="BA173" s="244"/>
      <c r="BB173" s="344"/>
    </row>
    <row r="174" spans="1:54" ht="45" customHeight="1">
      <c r="A174" s="436"/>
      <c r="B174" s="437"/>
      <c r="C174" s="438"/>
      <c r="D174" s="221" t="s">
        <v>344</v>
      </c>
      <c r="E174" s="286">
        <f>SUM(N174)</f>
        <v>1044.2056</v>
      </c>
      <c r="F174" s="286">
        <f>SUM(O174)</f>
        <v>1044.2056</v>
      </c>
      <c r="G174" s="295">
        <f t="shared" si="4"/>
        <v>100</v>
      </c>
      <c r="H174" s="229"/>
      <c r="I174" s="229"/>
      <c r="J174" s="229"/>
      <c r="K174" s="229"/>
      <c r="L174" s="229"/>
      <c r="M174" s="229"/>
      <c r="N174" s="229">
        <f t="shared" si="5"/>
        <v>1044.2056</v>
      </c>
      <c r="O174" s="229">
        <f t="shared" si="5"/>
        <v>1044.2056</v>
      </c>
      <c r="P174" s="229"/>
      <c r="Q174" s="229"/>
      <c r="R174" s="229"/>
      <c r="S174" s="229"/>
      <c r="T174" s="229"/>
      <c r="U174" s="251"/>
      <c r="V174" s="229"/>
      <c r="W174" s="229"/>
      <c r="X174" s="229"/>
      <c r="Y174" s="229"/>
      <c r="Z174" s="229"/>
      <c r="AA174" s="252"/>
      <c r="AB174" s="253"/>
      <c r="AC174" s="257"/>
      <c r="AD174" s="251"/>
      <c r="AE174" s="229"/>
      <c r="AF174" s="252"/>
      <c r="AG174" s="253"/>
      <c r="AH174" s="257"/>
      <c r="AI174" s="251"/>
      <c r="AJ174" s="229"/>
      <c r="AK174" s="252"/>
      <c r="AL174" s="253"/>
      <c r="AM174" s="257"/>
      <c r="AN174" s="251"/>
      <c r="AO174" s="229"/>
      <c r="AP174" s="252"/>
      <c r="AQ174" s="253"/>
      <c r="AR174" s="275"/>
      <c r="AS174" s="229"/>
      <c r="AT174" s="229"/>
      <c r="AU174" s="251"/>
      <c r="AV174" s="251"/>
      <c r="AW174" s="257"/>
      <c r="AX174" s="229"/>
      <c r="AY174" s="229"/>
      <c r="AZ174" s="257"/>
      <c r="BA174" s="251"/>
      <c r="BB174" s="344"/>
    </row>
    <row r="175" spans="1:54" ht="0.6" customHeight="1" thickBot="1">
      <c r="A175" s="433" t="s">
        <v>264</v>
      </c>
      <c r="B175" s="434"/>
      <c r="C175" s="435"/>
      <c r="D175" s="142" t="s">
        <v>41</v>
      </c>
      <c r="E175" s="228"/>
      <c r="F175" s="228"/>
      <c r="G175" s="259"/>
      <c r="H175" s="226"/>
      <c r="I175" s="226"/>
      <c r="J175" s="226"/>
      <c r="K175" s="226"/>
      <c r="L175" s="226"/>
      <c r="M175" s="226"/>
      <c r="N175" s="226"/>
      <c r="O175" s="226"/>
      <c r="P175" s="226"/>
      <c r="Q175" s="226"/>
      <c r="R175" s="226"/>
      <c r="S175" s="226"/>
      <c r="T175" s="226"/>
      <c r="U175" s="226"/>
      <c r="V175" s="226"/>
      <c r="W175" s="226"/>
      <c r="X175" s="226"/>
      <c r="Y175" s="226"/>
      <c r="Z175" s="226"/>
      <c r="AA175" s="226"/>
      <c r="AB175" s="226"/>
      <c r="AC175" s="226"/>
      <c r="AD175" s="254"/>
      <c r="AE175" s="226"/>
      <c r="AF175" s="226"/>
      <c r="AG175" s="226"/>
      <c r="AH175" s="226"/>
      <c r="AI175" s="254"/>
      <c r="AJ175" s="226"/>
      <c r="AK175" s="226"/>
      <c r="AL175" s="226"/>
      <c r="AM175" s="226"/>
      <c r="AN175" s="254"/>
      <c r="AO175" s="226"/>
      <c r="AP175" s="226"/>
      <c r="AQ175" s="226"/>
      <c r="AR175" s="226"/>
      <c r="AS175" s="226"/>
      <c r="AT175" s="226"/>
      <c r="AU175" s="254"/>
      <c r="AV175" s="226"/>
      <c r="AW175" s="226"/>
      <c r="AX175" s="226"/>
      <c r="AY175" s="226"/>
      <c r="AZ175" s="226"/>
      <c r="BA175" s="254"/>
      <c r="BB175" s="352"/>
    </row>
    <row r="176" spans="1:54" ht="31.8" hidden="1" thickBot="1">
      <c r="A176" s="436"/>
      <c r="B176" s="437"/>
      <c r="C176" s="438"/>
      <c r="D176" s="193" t="s">
        <v>37</v>
      </c>
      <c r="E176" s="228"/>
      <c r="F176" s="296"/>
      <c r="G176" s="236"/>
      <c r="H176" s="236"/>
      <c r="I176" s="236"/>
      <c r="J176" s="241"/>
      <c r="K176" s="236"/>
      <c r="L176" s="236"/>
      <c r="M176" s="236"/>
      <c r="N176" s="236"/>
      <c r="O176" s="236"/>
      <c r="P176" s="236"/>
      <c r="Q176" s="236"/>
      <c r="R176" s="236"/>
      <c r="S176" s="236"/>
      <c r="T176" s="236"/>
      <c r="U176" s="236"/>
      <c r="V176" s="236"/>
      <c r="W176" s="236"/>
      <c r="X176" s="236"/>
      <c r="Y176" s="236"/>
      <c r="Z176" s="236"/>
      <c r="AA176" s="236"/>
      <c r="AB176" s="236"/>
      <c r="AC176" s="236"/>
      <c r="AD176" s="241"/>
      <c r="AE176" s="236"/>
      <c r="AF176" s="236"/>
      <c r="AG176" s="236"/>
      <c r="AH176" s="236"/>
      <c r="AI176" s="241"/>
      <c r="AJ176" s="236"/>
      <c r="AK176" s="236"/>
      <c r="AL176" s="236"/>
      <c r="AM176" s="236"/>
      <c r="AN176" s="241"/>
      <c r="AO176" s="236"/>
      <c r="AP176" s="236"/>
      <c r="AQ176" s="236"/>
      <c r="AR176" s="236"/>
      <c r="AS176" s="236"/>
      <c r="AT176" s="236"/>
      <c r="AU176" s="241"/>
      <c r="AV176" s="236"/>
      <c r="AW176" s="236"/>
      <c r="AX176" s="236"/>
      <c r="AY176" s="236"/>
      <c r="AZ176" s="236"/>
      <c r="BA176" s="241"/>
      <c r="BB176" s="344"/>
    </row>
    <row r="177" spans="1:54" ht="32.4" hidden="1" customHeight="1" thickBot="1">
      <c r="A177" s="436"/>
      <c r="B177" s="437"/>
      <c r="C177" s="438"/>
      <c r="D177" s="193" t="s">
        <v>2</v>
      </c>
      <c r="E177" s="296"/>
      <c r="F177" s="296"/>
      <c r="G177" s="236"/>
      <c r="H177" s="236"/>
      <c r="I177" s="236"/>
      <c r="J177" s="241"/>
      <c r="K177" s="236"/>
      <c r="L177" s="236"/>
      <c r="M177" s="236"/>
      <c r="N177" s="236"/>
      <c r="O177" s="236"/>
      <c r="P177" s="236"/>
      <c r="Q177" s="236"/>
      <c r="R177" s="236"/>
      <c r="S177" s="236"/>
      <c r="T177" s="236"/>
      <c r="U177" s="236"/>
      <c r="V177" s="236"/>
      <c r="W177" s="236"/>
      <c r="X177" s="236"/>
      <c r="Y177" s="236"/>
      <c r="Z177" s="236"/>
      <c r="AA177" s="238"/>
      <c r="AB177" s="238"/>
      <c r="AC177" s="241"/>
      <c r="AD177" s="238"/>
      <c r="AE177" s="236"/>
      <c r="AF177" s="238"/>
      <c r="AG177" s="238"/>
      <c r="AH177" s="241"/>
      <c r="AI177" s="238"/>
      <c r="AJ177" s="236"/>
      <c r="AK177" s="238"/>
      <c r="AL177" s="238"/>
      <c r="AM177" s="241"/>
      <c r="AN177" s="238"/>
      <c r="AO177" s="236"/>
      <c r="AP177" s="238"/>
      <c r="AQ177" s="238"/>
      <c r="AR177" s="241"/>
      <c r="AS177" s="236"/>
      <c r="AT177" s="236"/>
      <c r="AU177" s="238"/>
      <c r="AV177" s="238"/>
      <c r="AW177" s="241"/>
      <c r="AX177" s="236"/>
      <c r="AY177" s="236"/>
      <c r="AZ177" s="236"/>
      <c r="BA177" s="238"/>
      <c r="BB177" s="344"/>
    </row>
    <row r="178" spans="1:54" ht="20.25" hidden="1" customHeight="1" thickBot="1">
      <c r="A178" s="436"/>
      <c r="B178" s="437"/>
      <c r="C178" s="438"/>
      <c r="D178" s="194" t="s">
        <v>43</v>
      </c>
      <c r="E178" s="292"/>
      <c r="F178" s="292"/>
      <c r="G178" s="245"/>
      <c r="H178" s="244"/>
      <c r="I178" s="244"/>
      <c r="J178" s="244"/>
      <c r="K178" s="244"/>
      <c r="L178" s="244"/>
      <c r="M178" s="244"/>
      <c r="N178" s="244"/>
      <c r="O178" s="244"/>
      <c r="P178" s="244"/>
      <c r="Q178" s="244"/>
      <c r="R178" s="244"/>
      <c r="S178" s="244"/>
      <c r="T178" s="244"/>
      <c r="U178" s="246"/>
      <c r="V178" s="244"/>
      <c r="W178" s="244"/>
      <c r="X178" s="244"/>
      <c r="Y178" s="244"/>
      <c r="Z178" s="244"/>
      <c r="AA178" s="247"/>
      <c r="AB178" s="248"/>
      <c r="AC178" s="255"/>
      <c r="AD178" s="246"/>
      <c r="AE178" s="244"/>
      <c r="AF178" s="247"/>
      <c r="AG178" s="248"/>
      <c r="AH178" s="255"/>
      <c r="AI178" s="246"/>
      <c r="AJ178" s="244"/>
      <c r="AK178" s="247"/>
      <c r="AL178" s="248"/>
      <c r="AM178" s="273"/>
      <c r="AN178" s="244"/>
      <c r="AO178" s="244"/>
      <c r="AP178" s="247"/>
      <c r="AQ178" s="248"/>
      <c r="AR178" s="273"/>
      <c r="AS178" s="244"/>
      <c r="AT178" s="244"/>
      <c r="AU178" s="246"/>
      <c r="AV178" s="246"/>
      <c r="AW178" s="273"/>
      <c r="AX178" s="244"/>
      <c r="AY178" s="244"/>
      <c r="AZ178" s="273"/>
      <c r="BA178" s="244"/>
      <c r="BB178" s="344"/>
    </row>
    <row r="179" spans="1:54" ht="45.6" hidden="1" customHeight="1" thickBot="1">
      <c r="A179" s="436"/>
      <c r="B179" s="437"/>
      <c r="C179" s="438"/>
      <c r="D179" s="221" t="s">
        <v>344</v>
      </c>
      <c r="E179" s="286"/>
      <c r="F179" s="286"/>
      <c r="G179" s="250"/>
      <c r="H179" s="229"/>
      <c r="I179" s="229"/>
      <c r="J179" s="257"/>
      <c r="K179" s="229"/>
      <c r="L179" s="229"/>
      <c r="M179" s="229"/>
      <c r="N179" s="229"/>
      <c r="O179" s="229"/>
      <c r="P179" s="229"/>
      <c r="Q179" s="229"/>
      <c r="R179" s="229"/>
      <c r="S179" s="229"/>
      <c r="T179" s="229"/>
      <c r="U179" s="251"/>
      <c r="V179" s="229"/>
      <c r="W179" s="229"/>
      <c r="X179" s="229"/>
      <c r="Y179" s="229"/>
      <c r="Z179" s="229"/>
      <c r="AA179" s="252"/>
      <c r="AB179" s="253"/>
      <c r="AC179" s="257"/>
      <c r="AD179" s="251"/>
      <c r="AE179" s="229"/>
      <c r="AF179" s="252"/>
      <c r="AG179" s="253"/>
      <c r="AH179" s="257"/>
      <c r="AI179" s="251"/>
      <c r="AJ179" s="229"/>
      <c r="AK179" s="252"/>
      <c r="AL179" s="253"/>
      <c r="AM179" s="257"/>
      <c r="AN179" s="251"/>
      <c r="AO179" s="229"/>
      <c r="AP179" s="252"/>
      <c r="AQ179" s="253"/>
      <c r="AR179" s="257"/>
      <c r="AS179" s="229"/>
      <c r="AT179" s="229"/>
      <c r="AU179" s="251"/>
      <c r="AV179" s="251"/>
      <c r="AW179" s="257"/>
      <c r="AX179" s="229"/>
      <c r="AY179" s="229"/>
      <c r="AZ179" s="257"/>
      <c r="BA179" s="251"/>
      <c r="BB179" s="344"/>
    </row>
    <row r="180" spans="1:54" ht="21" hidden="1" customHeight="1" thickBot="1">
      <c r="A180" s="433" t="s">
        <v>265</v>
      </c>
      <c r="B180" s="434"/>
      <c r="C180" s="435"/>
      <c r="D180" s="148" t="s">
        <v>41</v>
      </c>
      <c r="E180" s="228"/>
      <c r="F180" s="228"/>
      <c r="G180" s="226"/>
      <c r="H180" s="226"/>
      <c r="I180" s="226"/>
      <c r="J180" s="254"/>
      <c r="K180" s="226"/>
      <c r="L180" s="236"/>
      <c r="M180" s="236"/>
      <c r="N180" s="236"/>
      <c r="O180" s="236"/>
      <c r="P180" s="236"/>
      <c r="Q180" s="236"/>
      <c r="R180" s="236"/>
      <c r="S180" s="236"/>
      <c r="T180" s="236"/>
      <c r="U180" s="236"/>
      <c r="V180" s="236"/>
      <c r="W180" s="236"/>
      <c r="X180" s="236"/>
      <c r="Y180" s="236"/>
      <c r="Z180" s="236"/>
      <c r="AA180" s="270"/>
      <c r="AB180" s="270"/>
      <c r="AC180" s="254"/>
      <c r="AD180" s="260"/>
      <c r="AE180" s="236"/>
      <c r="AF180" s="270"/>
      <c r="AG180" s="270"/>
      <c r="AH180" s="254"/>
      <c r="AI180" s="260"/>
      <c r="AJ180" s="236"/>
      <c r="AK180" s="270"/>
      <c r="AL180" s="270"/>
      <c r="AM180" s="254"/>
      <c r="AN180" s="260"/>
      <c r="AO180" s="236"/>
      <c r="AP180" s="270"/>
      <c r="AQ180" s="270"/>
      <c r="AR180" s="254"/>
      <c r="AS180" s="226"/>
      <c r="AT180" s="236"/>
      <c r="AU180" s="260"/>
      <c r="AV180" s="262"/>
      <c r="AW180" s="271"/>
      <c r="AX180" s="226"/>
      <c r="AY180" s="226"/>
      <c r="AZ180" s="226"/>
      <c r="BA180" s="260"/>
      <c r="BB180" s="352"/>
    </row>
    <row r="181" spans="1:54" ht="34.799999999999997" hidden="1" customHeight="1" thickBot="1">
      <c r="A181" s="436"/>
      <c r="B181" s="437"/>
      <c r="C181" s="438"/>
      <c r="D181" s="193" t="s">
        <v>37</v>
      </c>
      <c r="E181" s="296"/>
      <c r="F181" s="296"/>
      <c r="G181" s="236"/>
      <c r="H181" s="236"/>
      <c r="I181" s="236"/>
      <c r="J181" s="241"/>
      <c r="K181" s="236"/>
      <c r="L181" s="236"/>
      <c r="M181" s="236"/>
      <c r="N181" s="236"/>
      <c r="O181" s="236"/>
      <c r="P181" s="236"/>
      <c r="Q181" s="236"/>
      <c r="R181" s="236"/>
      <c r="S181" s="236"/>
      <c r="T181" s="236"/>
      <c r="U181" s="236"/>
      <c r="V181" s="236"/>
      <c r="W181" s="236"/>
      <c r="X181" s="236"/>
      <c r="Y181" s="236"/>
      <c r="Z181" s="236"/>
      <c r="AA181" s="243"/>
      <c r="AB181" s="243"/>
      <c r="AC181" s="241"/>
      <c r="AD181" s="238"/>
      <c r="AE181" s="236"/>
      <c r="AF181" s="243"/>
      <c r="AG181" s="243"/>
      <c r="AH181" s="241"/>
      <c r="AI181" s="238"/>
      <c r="AJ181" s="236"/>
      <c r="AK181" s="243"/>
      <c r="AL181" s="243"/>
      <c r="AM181" s="241"/>
      <c r="AN181" s="238"/>
      <c r="AO181" s="236"/>
      <c r="AP181" s="243"/>
      <c r="AQ181" s="243"/>
      <c r="AR181" s="241"/>
      <c r="AS181" s="236"/>
      <c r="AT181" s="236"/>
      <c r="AU181" s="238"/>
      <c r="AV181" s="238"/>
      <c r="AW181" s="241"/>
      <c r="AX181" s="236"/>
      <c r="AY181" s="236"/>
      <c r="AZ181" s="236"/>
      <c r="BA181" s="238"/>
      <c r="BB181" s="344"/>
    </row>
    <row r="182" spans="1:54" ht="31.2" hidden="1" customHeight="1" thickBot="1">
      <c r="A182" s="436"/>
      <c r="B182" s="437"/>
      <c r="C182" s="438"/>
      <c r="D182" s="193" t="s">
        <v>2</v>
      </c>
      <c r="E182" s="292"/>
      <c r="F182" s="292"/>
      <c r="G182" s="244"/>
      <c r="H182" s="244"/>
      <c r="I182" s="244"/>
      <c r="J182" s="255"/>
      <c r="K182" s="244"/>
      <c r="L182" s="236"/>
      <c r="M182" s="236"/>
      <c r="N182" s="236"/>
      <c r="O182" s="236"/>
      <c r="P182" s="236"/>
      <c r="Q182" s="236"/>
      <c r="R182" s="236"/>
      <c r="S182" s="236"/>
      <c r="T182" s="236"/>
      <c r="U182" s="236"/>
      <c r="V182" s="236"/>
      <c r="W182" s="236"/>
      <c r="X182" s="236"/>
      <c r="Y182" s="236"/>
      <c r="Z182" s="236"/>
      <c r="AA182" s="249"/>
      <c r="AB182" s="249"/>
      <c r="AC182" s="257"/>
      <c r="AD182" s="251"/>
      <c r="AE182" s="236"/>
      <c r="AF182" s="249"/>
      <c r="AG182" s="249"/>
      <c r="AH182" s="257"/>
      <c r="AI182" s="251"/>
      <c r="AJ182" s="236"/>
      <c r="AK182" s="249"/>
      <c r="AL182" s="249"/>
      <c r="AM182" s="257"/>
      <c r="AN182" s="251"/>
      <c r="AO182" s="236"/>
      <c r="AP182" s="249"/>
      <c r="AQ182" s="249"/>
      <c r="AR182" s="257"/>
      <c r="AS182" s="229"/>
      <c r="AT182" s="236"/>
      <c r="AU182" s="246"/>
      <c r="AV182" s="246"/>
      <c r="AW182" s="255"/>
      <c r="AX182" s="244"/>
      <c r="AY182" s="244"/>
      <c r="AZ182" s="244"/>
      <c r="BA182" s="246"/>
      <c r="BB182" s="344"/>
    </row>
    <row r="183" spans="1:54" ht="24.6" hidden="1" customHeight="1" thickBot="1">
      <c r="A183" s="436"/>
      <c r="B183" s="437"/>
      <c r="C183" s="438"/>
      <c r="D183" s="194" t="s">
        <v>43</v>
      </c>
      <c r="E183" s="292"/>
      <c r="F183" s="292"/>
      <c r="G183" s="245"/>
      <c r="H183" s="244"/>
      <c r="I183" s="244"/>
      <c r="J183" s="244"/>
      <c r="K183" s="244"/>
      <c r="L183" s="244"/>
      <c r="M183" s="244"/>
      <c r="N183" s="244"/>
      <c r="O183" s="244"/>
      <c r="P183" s="244"/>
      <c r="Q183" s="244"/>
      <c r="R183" s="244"/>
      <c r="S183" s="244"/>
      <c r="T183" s="244"/>
      <c r="U183" s="246"/>
      <c r="V183" s="244"/>
      <c r="W183" s="244"/>
      <c r="X183" s="244"/>
      <c r="Y183" s="244"/>
      <c r="Z183" s="244"/>
      <c r="AA183" s="247"/>
      <c r="AB183" s="248"/>
      <c r="AC183" s="255"/>
      <c r="AD183" s="246"/>
      <c r="AE183" s="244"/>
      <c r="AF183" s="247"/>
      <c r="AG183" s="248"/>
      <c r="AH183" s="255"/>
      <c r="AI183" s="246"/>
      <c r="AJ183" s="244"/>
      <c r="AK183" s="247"/>
      <c r="AL183" s="248"/>
      <c r="AM183" s="273"/>
      <c r="AN183" s="244"/>
      <c r="AO183" s="244"/>
      <c r="AP183" s="247"/>
      <c r="AQ183" s="248"/>
      <c r="AR183" s="273"/>
      <c r="AS183" s="244"/>
      <c r="AT183" s="244"/>
      <c r="AU183" s="246"/>
      <c r="AV183" s="246"/>
      <c r="AW183" s="273"/>
      <c r="AX183" s="244"/>
      <c r="AY183" s="244"/>
      <c r="AZ183" s="273"/>
      <c r="BA183" s="244"/>
      <c r="BB183" s="344"/>
    </row>
    <row r="184" spans="1:54" ht="46.2" hidden="1" customHeight="1" thickBot="1">
      <c r="A184" s="436"/>
      <c r="B184" s="437"/>
      <c r="C184" s="438"/>
      <c r="D184" s="221" t="s">
        <v>344</v>
      </c>
      <c r="E184" s="286"/>
      <c r="F184" s="286"/>
      <c r="G184" s="250"/>
      <c r="H184" s="229"/>
      <c r="I184" s="229"/>
      <c r="J184" s="257"/>
      <c r="K184" s="229"/>
      <c r="L184" s="229"/>
      <c r="M184" s="229"/>
      <c r="N184" s="229"/>
      <c r="O184" s="229"/>
      <c r="P184" s="229"/>
      <c r="Q184" s="229"/>
      <c r="R184" s="229"/>
      <c r="S184" s="229"/>
      <c r="T184" s="229"/>
      <c r="U184" s="251"/>
      <c r="V184" s="229"/>
      <c r="W184" s="229"/>
      <c r="X184" s="229"/>
      <c r="Y184" s="229"/>
      <c r="Z184" s="229"/>
      <c r="AA184" s="252"/>
      <c r="AB184" s="253"/>
      <c r="AC184" s="257"/>
      <c r="AD184" s="251"/>
      <c r="AE184" s="229"/>
      <c r="AF184" s="252"/>
      <c r="AG184" s="253"/>
      <c r="AH184" s="257"/>
      <c r="AI184" s="251"/>
      <c r="AJ184" s="229"/>
      <c r="AK184" s="252"/>
      <c r="AL184" s="253"/>
      <c r="AM184" s="257"/>
      <c r="AN184" s="251"/>
      <c r="AO184" s="229"/>
      <c r="AP184" s="252"/>
      <c r="AQ184" s="253"/>
      <c r="AR184" s="257"/>
      <c r="AS184" s="229"/>
      <c r="AT184" s="229"/>
      <c r="AU184" s="251"/>
      <c r="AV184" s="251"/>
      <c r="AW184" s="257"/>
      <c r="AX184" s="229"/>
      <c r="AY184" s="229"/>
      <c r="AZ184" s="257"/>
      <c r="BA184" s="251"/>
      <c r="BB184" s="344"/>
    </row>
    <row r="185" spans="1:54" s="100" customFormat="1" ht="27.6" customHeight="1">
      <c r="A185" s="429" t="s">
        <v>296</v>
      </c>
      <c r="B185" s="429"/>
      <c r="C185" s="429"/>
      <c r="D185" s="429"/>
      <c r="E185" s="429"/>
      <c r="F185" s="429"/>
      <c r="G185" s="429"/>
      <c r="H185" s="429"/>
      <c r="I185" s="429"/>
      <c r="J185" s="429"/>
      <c r="K185" s="429"/>
      <c r="L185" s="429"/>
      <c r="M185" s="429"/>
      <c r="N185" s="429"/>
      <c r="O185" s="429"/>
      <c r="P185" s="429"/>
      <c r="Q185" s="429"/>
      <c r="R185" s="429"/>
      <c r="S185" s="429"/>
      <c r="T185" s="429"/>
      <c r="U185" s="429"/>
      <c r="V185" s="429"/>
      <c r="W185" s="429"/>
      <c r="X185" s="429"/>
      <c r="Y185" s="429"/>
      <c r="Z185" s="429"/>
      <c r="AA185" s="429"/>
      <c r="AB185" s="429"/>
      <c r="AC185" s="429"/>
      <c r="AD185" s="429"/>
      <c r="AE185" s="429"/>
      <c r="AF185" s="429"/>
      <c r="AG185" s="429"/>
      <c r="AH185" s="429"/>
      <c r="AI185" s="429"/>
      <c r="AJ185" s="429"/>
      <c r="AK185" s="429"/>
      <c r="AL185" s="429"/>
      <c r="AM185" s="429"/>
      <c r="AN185" s="429"/>
      <c r="AO185" s="429"/>
      <c r="AP185" s="429"/>
      <c r="AQ185" s="429"/>
      <c r="AR185" s="429"/>
      <c r="AS185" s="429"/>
      <c r="AT185" s="429"/>
      <c r="AU185" s="429"/>
      <c r="AV185" s="429"/>
      <c r="AW185" s="429"/>
      <c r="AX185" s="429"/>
      <c r="AY185" s="429"/>
      <c r="AZ185" s="429"/>
      <c r="BA185" s="429"/>
      <c r="BB185" s="429"/>
    </row>
    <row r="186" spans="1:54" s="102" customFormat="1" ht="45" customHeight="1">
      <c r="A186" s="439" t="s">
        <v>297</v>
      </c>
      <c r="B186" s="440"/>
      <c r="C186" s="440"/>
      <c r="D186" s="440"/>
      <c r="E186" s="440"/>
      <c r="F186" s="440"/>
      <c r="G186" s="440"/>
      <c r="H186" s="440"/>
      <c r="I186" s="440"/>
      <c r="J186" s="440"/>
      <c r="K186" s="440"/>
      <c r="L186" s="440"/>
      <c r="M186" s="440"/>
      <c r="N186" s="440"/>
      <c r="O186" s="440"/>
      <c r="P186" s="440"/>
      <c r="Q186" s="440"/>
      <c r="R186" s="440"/>
      <c r="S186" s="440"/>
      <c r="T186" s="440"/>
      <c r="U186" s="440"/>
      <c r="V186" s="440"/>
      <c r="W186" s="440"/>
      <c r="X186" s="440"/>
      <c r="Y186" s="440"/>
      <c r="Z186" s="440"/>
      <c r="AA186" s="440"/>
      <c r="AB186" s="440"/>
      <c r="AC186" s="440"/>
      <c r="AD186" s="440"/>
      <c r="AE186" s="440"/>
      <c r="AF186" s="440"/>
      <c r="AG186" s="440"/>
      <c r="AH186" s="440"/>
      <c r="AI186" s="440"/>
      <c r="AJ186" s="440"/>
      <c r="AK186" s="440"/>
      <c r="AL186" s="440"/>
      <c r="AM186" s="440"/>
      <c r="AN186" s="440"/>
      <c r="AO186" s="440"/>
      <c r="AP186" s="440"/>
      <c r="AQ186" s="440"/>
      <c r="AR186" s="440"/>
      <c r="AS186" s="440"/>
      <c r="AT186" s="440"/>
      <c r="AU186" s="440"/>
      <c r="AV186" s="440"/>
      <c r="AW186" s="440"/>
      <c r="AX186" s="440"/>
      <c r="AY186" s="440"/>
      <c r="AZ186" s="440"/>
      <c r="BA186" s="440"/>
      <c r="BB186" s="440"/>
    </row>
    <row r="187" spans="1:54" s="102" customFormat="1" ht="19.5" customHeight="1">
      <c r="A187" s="101"/>
      <c r="B187" s="114"/>
      <c r="C187" s="114"/>
      <c r="D187" s="114"/>
      <c r="E187" s="469"/>
      <c r="F187" s="469"/>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AY187" s="114"/>
      <c r="AZ187" s="114"/>
      <c r="BA187" s="114"/>
      <c r="BB187" s="114"/>
    </row>
    <row r="188" spans="1:54" ht="19.5" customHeight="1">
      <c r="A188" s="427" t="s">
        <v>343</v>
      </c>
      <c r="B188" s="427"/>
      <c r="C188" s="427"/>
      <c r="D188" s="427"/>
      <c r="E188" s="427"/>
      <c r="F188" s="427"/>
      <c r="G188" s="427"/>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115"/>
      <c r="BA188" s="115"/>
    </row>
    <row r="189" spans="1:54" ht="19.5" customHeight="1">
      <c r="A189" s="123"/>
      <c r="B189" s="123"/>
      <c r="C189" s="123"/>
      <c r="D189" s="123"/>
      <c r="E189" s="470"/>
      <c r="F189" s="470"/>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4"/>
      <c r="AD189" s="124"/>
      <c r="AE189" s="123"/>
      <c r="AF189" s="123"/>
      <c r="AG189" s="123"/>
      <c r="AH189" s="124"/>
      <c r="AI189" s="124"/>
      <c r="AJ189" s="123"/>
      <c r="AK189" s="123"/>
      <c r="AL189" s="123"/>
      <c r="AM189" s="124"/>
      <c r="AN189" s="124"/>
      <c r="AO189" s="123"/>
      <c r="AP189" s="123"/>
      <c r="AQ189" s="123"/>
      <c r="AR189" s="124"/>
      <c r="AS189" s="124"/>
      <c r="AT189" s="123"/>
      <c r="AU189" s="123"/>
      <c r="AV189" s="123"/>
      <c r="AW189" s="124"/>
      <c r="AX189" s="124"/>
      <c r="AY189" s="123"/>
      <c r="AZ189" s="115"/>
      <c r="BA189" s="115"/>
    </row>
    <row r="190" spans="1:54" ht="16.5" customHeight="1">
      <c r="A190" s="151" t="s">
        <v>282</v>
      </c>
      <c r="B190" s="151"/>
      <c r="C190" s="187"/>
      <c r="D190" s="187" t="s">
        <v>340</v>
      </c>
      <c r="E190" s="119" t="s">
        <v>341</v>
      </c>
      <c r="F190" s="119"/>
      <c r="G190" s="150"/>
      <c r="H190" s="150" t="s">
        <v>342</v>
      </c>
      <c r="I190" s="150"/>
      <c r="J190" s="150"/>
      <c r="K190" s="150"/>
      <c r="L190" s="150"/>
      <c r="M190" s="150"/>
      <c r="N190" s="150"/>
      <c r="O190" s="150"/>
      <c r="P190" s="150"/>
      <c r="Q190" s="150"/>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1"/>
      <c r="BA190" s="111"/>
      <c r="BB190" s="111"/>
    </row>
    <row r="191" spans="1:54" ht="18">
      <c r="A191" s="119"/>
      <c r="B191" s="116"/>
      <c r="C191" s="116"/>
      <c r="D191" s="120"/>
      <c r="E191" s="471"/>
      <c r="F191" s="471"/>
      <c r="G191" s="121"/>
      <c r="H191" s="116"/>
      <c r="I191" s="116"/>
      <c r="J191" s="116"/>
      <c r="K191" s="116"/>
      <c r="L191" s="116"/>
      <c r="M191" s="116"/>
      <c r="N191" s="116"/>
      <c r="O191" s="116"/>
      <c r="P191" s="116"/>
      <c r="Q191" s="116"/>
      <c r="R191" s="116"/>
      <c r="S191" s="116"/>
      <c r="T191" s="117"/>
      <c r="U191" s="117"/>
      <c r="V191" s="117"/>
      <c r="W191" s="117"/>
      <c r="X191" s="117"/>
      <c r="Y191" s="117"/>
      <c r="Z191" s="117"/>
      <c r="AA191" s="117"/>
      <c r="AB191" s="117"/>
      <c r="AC191" s="117"/>
      <c r="AD191" s="117"/>
      <c r="AE191" s="117"/>
      <c r="AF191" s="117"/>
      <c r="AG191" s="117"/>
      <c r="AH191" s="117"/>
      <c r="AI191" s="117"/>
      <c r="AJ191" s="117"/>
      <c r="AK191" s="117"/>
      <c r="AL191" s="117"/>
      <c r="AM191" s="117"/>
      <c r="AN191" s="117"/>
      <c r="AO191" s="116"/>
      <c r="AP191" s="116"/>
      <c r="AQ191" s="116"/>
      <c r="AR191" s="116"/>
      <c r="AS191" s="116"/>
      <c r="AT191" s="117"/>
      <c r="AU191" s="117"/>
      <c r="AV191" s="117"/>
      <c r="AW191" s="117"/>
      <c r="AX191" s="117"/>
      <c r="AY191" s="122"/>
      <c r="AZ191" s="95"/>
      <c r="BA191" s="95"/>
    </row>
    <row r="192" spans="1:54" ht="18">
      <c r="A192" s="119"/>
      <c r="B192" s="116"/>
      <c r="C192" s="116"/>
      <c r="D192" s="120"/>
      <c r="E192" s="471"/>
      <c r="F192" s="471"/>
      <c r="G192" s="121"/>
      <c r="H192" s="116"/>
      <c r="I192" s="116"/>
      <c r="J192" s="116"/>
      <c r="K192" s="116"/>
      <c r="L192" s="116"/>
      <c r="M192" s="116"/>
      <c r="N192" s="116"/>
      <c r="O192" s="116"/>
      <c r="P192" s="116"/>
      <c r="Q192" s="116"/>
      <c r="R192" s="116"/>
      <c r="S192" s="116"/>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6"/>
      <c r="AP192" s="116"/>
      <c r="AQ192" s="116"/>
      <c r="AR192" s="116"/>
      <c r="AS192" s="116"/>
      <c r="AT192" s="117"/>
      <c r="AU192" s="117"/>
      <c r="AV192" s="117"/>
      <c r="AW192" s="117"/>
      <c r="AX192" s="117"/>
      <c r="AY192" s="122"/>
      <c r="AZ192" s="95"/>
      <c r="BA192" s="95"/>
    </row>
    <row r="193" spans="1:53" ht="18">
      <c r="A193" s="119"/>
      <c r="B193" s="116" t="s">
        <v>266</v>
      </c>
      <c r="C193" s="116"/>
      <c r="D193" s="120"/>
      <c r="E193" s="471"/>
      <c r="F193" s="471"/>
      <c r="G193" s="121"/>
      <c r="H193" s="116"/>
      <c r="I193" s="116"/>
      <c r="J193" s="116"/>
      <c r="K193" s="116"/>
      <c r="L193" s="116"/>
      <c r="M193" s="116"/>
      <c r="N193" s="116"/>
      <c r="O193" s="116"/>
      <c r="P193" s="116"/>
      <c r="Q193" s="116"/>
      <c r="R193" s="116"/>
      <c r="S193" s="116"/>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6"/>
      <c r="AP193" s="116"/>
      <c r="AQ193" s="116"/>
      <c r="AR193" s="116"/>
      <c r="AS193" s="116"/>
      <c r="AT193" s="117"/>
      <c r="AU193" s="117"/>
      <c r="AV193" s="117"/>
      <c r="AW193" s="117"/>
      <c r="AX193" s="117"/>
      <c r="AY193" s="122"/>
      <c r="AZ193" s="95"/>
      <c r="BA193" s="95"/>
    </row>
    <row r="194" spans="1:53" ht="18">
      <c r="A194" s="119"/>
      <c r="B194" s="116"/>
      <c r="C194" s="116"/>
      <c r="D194" s="120"/>
      <c r="E194" s="471"/>
      <c r="F194" s="471"/>
      <c r="G194" s="121"/>
      <c r="H194" s="116"/>
      <c r="I194" s="116"/>
      <c r="J194" s="116"/>
      <c r="K194" s="116"/>
      <c r="L194" s="116"/>
      <c r="M194" s="116"/>
      <c r="N194" s="116"/>
      <c r="O194" s="116"/>
      <c r="P194" s="116"/>
      <c r="Q194" s="116"/>
      <c r="R194" s="116"/>
      <c r="S194" s="116"/>
      <c r="T194" s="117"/>
      <c r="U194" s="117"/>
      <c r="V194" s="117"/>
      <c r="W194" s="117"/>
      <c r="X194" s="117"/>
      <c r="Y194" s="117"/>
      <c r="Z194" s="117"/>
      <c r="AA194" s="117"/>
      <c r="AB194" s="117"/>
      <c r="AC194" s="117"/>
      <c r="AD194" s="117"/>
      <c r="AE194" s="117"/>
      <c r="AF194" s="117"/>
      <c r="AG194" s="117"/>
      <c r="AH194" s="117"/>
      <c r="AI194" s="117"/>
      <c r="AJ194" s="117"/>
      <c r="AK194" s="117"/>
      <c r="AL194" s="117"/>
      <c r="AM194" s="117"/>
      <c r="AN194" s="117"/>
      <c r="AO194" s="116"/>
      <c r="AP194" s="116"/>
      <c r="AQ194" s="116"/>
      <c r="AR194" s="116"/>
      <c r="AS194" s="116"/>
      <c r="AT194" s="117"/>
      <c r="AU194" s="117"/>
      <c r="AV194" s="117"/>
      <c r="AW194" s="117"/>
      <c r="AX194" s="117"/>
      <c r="AY194" s="122"/>
      <c r="AZ194" s="95"/>
      <c r="BA194" s="95"/>
    </row>
    <row r="195" spans="1:53" ht="18">
      <c r="A195" s="427" t="s">
        <v>360</v>
      </c>
      <c r="B195" s="427"/>
      <c r="C195" s="427"/>
      <c r="D195" s="428"/>
      <c r="E195" s="428"/>
      <c r="F195" s="428"/>
      <c r="G195" s="428"/>
      <c r="H195" s="428"/>
      <c r="I195" s="428"/>
      <c r="J195" s="428"/>
      <c r="K195" s="428"/>
      <c r="L195" s="123"/>
      <c r="M195" s="123"/>
      <c r="N195" s="123"/>
      <c r="O195" s="123"/>
      <c r="P195" s="123"/>
      <c r="Q195" s="123"/>
      <c r="R195" s="123"/>
      <c r="S195" s="123"/>
      <c r="T195" s="123"/>
      <c r="U195" s="123"/>
      <c r="V195" s="123"/>
      <c r="W195" s="123"/>
      <c r="X195" s="123"/>
      <c r="Y195" s="123"/>
      <c r="Z195" s="123"/>
      <c r="AA195" s="123"/>
      <c r="AB195" s="123"/>
      <c r="AC195" s="124"/>
      <c r="AD195" s="124"/>
      <c r="AE195" s="123"/>
      <c r="AF195" s="123"/>
      <c r="AG195" s="123"/>
      <c r="AH195" s="124"/>
      <c r="AI195" s="124"/>
      <c r="AJ195" s="123"/>
      <c r="AK195" s="123"/>
      <c r="AL195" s="123"/>
      <c r="AM195" s="124"/>
      <c r="AN195" s="124"/>
      <c r="AO195" s="123"/>
      <c r="AP195" s="123"/>
      <c r="AQ195" s="123"/>
      <c r="AR195" s="124"/>
      <c r="AS195" s="124"/>
      <c r="AT195" s="123"/>
      <c r="AU195" s="123"/>
      <c r="AV195" s="123"/>
      <c r="AW195" s="124"/>
      <c r="AX195" s="124"/>
      <c r="AY195" s="123"/>
      <c r="AZ195" s="115"/>
      <c r="BA195" s="115"/>
    </row>
    <row r="198" spans="1:53" ht="18">
      <c r="A198" s="118"/>
      <c r="B198" s="116"/>
      <c r="C198" s="116"/>
      <c r="D198" s="120"/>
      <c r="E198" s="471"/>
      <c r="F198" s="471"/>
      <c r="G198" s="121"/>
      <c r="H198" s="116"/>
      <c r="I198" s="116"/>
      <c r="J198" s="116"/>
      <c r="K198" s="116"/>
      <c r="L198" s="116"/>
      <c r="M198" s="116"/>
      <c r="N198" s="116"/>
      <c r="O198" s="116"/>
      <c r="P198" s="116"/>
      <c r="Q198" s="116"/>
      <c r="R198" s="116"/>
      <c r="S198" s="116"/>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6"/>
      <c r="AP198" s="116"/>
      <c r="AQ198" s="116"/>
      <c r="AR198" s="116"/>
      <c r="AS198" s="116"/>
      <c r="AT198" s="117"/>
      <c r="AU198" s="117"/>
      <c r="AV198" s="117"/>
      <c r="AW198" s="117"/>
      <c r="AX198" s="117"/>
      <c r="AY198" s="122"/>
      <c r="AZ198" s="95"/>
      <c r="BA198" s="95"/>
    </row>
    <row r="199" spans="1:53">
      <c r="A199" s="104"/>
      <c r="T199" s="105"/>
      <c r="U199" s="105"/>
      <c r="V199" s="105"/>
      <c r="W199" s="105"/>
      <c r="X199" s="105"/>
      <c r="Y199" s="105"/>
      <c r="Z199" s="105"/>
      <c r="AA199" s="105"/>
      <c r="AB199" s="105"/>
      <c r="AC199" s="105"/>
      <c r="AD199" s="105"/>
      <c r="AE199" s="105"/>
      <c r="AF199" s="105"/>
      <c r="AG199" s="105"/>
      <c r="AH199" s="105"/>
      <c r="AI199" s="105"/>
      <c r="AJ199" s="105"/>
      <c r="AK199" s="105"/>
      <c r="AL199" s="105"/>
      <c r="AM199" s="105"/>
      <c r="AN199" s="105"/>
      <c r="AT199" s="105"/>
      <c r="AU199" s="105"/>
      <c r="AV199" s="105"/>
      <c r="AW199" s="105"/>
      <c r="AX199" s="105"/>
      <c r="AY199" s="95"/>
      <c r="AZ199" s="95"/>
      <c r="BA199" s="95"/>
    </row>
    <row r="200" spans="1:53">
      <c r="A200" s="104"/>
      <c r="T200" s="105"/>
      <c r="U200" s="105"/>
      <c r="V200" s="105"/>
      <c r="W200" s="105"/>
      <c r="X200" s="105"/>
      <c r="Y200" s="105"/>
      <c r="Z200" s="105"/>
      <c r="AA200" s="105"/>
      <c r="AB200" s="105"/>
      <c r="AC200" s="105"/>
      <c r="AD200" s="105"/>
      <c r="AE200" s="105"/>
      <c r="AF200" s="105"/>
      <c r="AG200" s="105"/>
      <c r="AH200" s="105"/>
      <c r="AI200" s="105"/>
      <c r="AJ200" s="105"/>
      <c r="AK200" s="105"/>
      <c r="AL200" s="105"/>
      <c r="AM200" s="105"/>
      <c r="AN200" s="105"/>
      <c r="AT200" s="105"/>
      <c r="AU200" s="105"/>
      <c r="AV200" s="105"/>
      <c r="AW200" s="105"/>
      <c r="AX200" s="105"/>
      <c r="AY200" s="95"/>
      <c r="AZ200" s="95"/>
      <c r="BA200" s="95"/>
    </row>
    <row r="201" spans="1:53">
      <c r="A201" s="104"/>
      <c r="T201" s="105"/>
      <c r="U201" s="105"/>
      <c r="V201" s="105"/>
      <c r="W201" s="105"/>
      <c r="X201" s="105"/>
      <c r="Y201" s="105"/>
      <c r="Z201" s="105"/>
      <c r="AA201" s="105"/>
      <c r="AB201" s="105"/>
      <c r="AC201" s="105"/>
      <c r="AD201" s="105"/>
      <c r="AE201" s="105"/>
      <c r="AF201" s="105"/>
      <c r="AG201" s="105"/>
      <c r="AH201" s="105"/>
      <c r="AI201" s="105"/>
      <c r="AJ201" s="105"/>
      <c r="AK201" s="105"/>
      <c r="AL201" s="105"/>
      <c r="AM201" s="105"/>
      <c r="AN201" s="105"/>
      <c r="AT201" s="105"/>
      <c r="AU201" s="105"/>
      <c r="AV201" s="105"/>
      <c r="AW201" s="105"/>
      <c r="AX201" s="105"/>
      <c r="AY201" s="95"/>
      <c r="AZ201" s="95"/>
      <c r="BA201" s="95"/>
    </row>
    <row r="202" spans="1:53" ht="14.25" customHeight="1">
      <c r="A202" s="104"/>
      <c r="T202" s="105"/>
      <c r="U202" s="105"/>
      <c r="V202" s="105"/>
      <c r="W202" s="105"/>
      <c r="X202" s="105"/>
      <c r="Y202" s="105"/>
      <c r="Z202" s="105"/>
      <c r="AA202" s="105"/>
      <c r="AB202" s="105"/>
      <c r="AC202" s="105"/>
      <c r="AD202" s="105"/>
      <c r="AE202" s="105"/>
      <c r="AF202" s="105"/>
      <c r="AG202" s="105"/>
      <c r="AH202" s="105"/>
      <c r="AI202" s="105"/>
      <c r="AJ202" s="105"/>
      <c r="AK202" s="105"/>
      <c r="AL202" s="105"/>
      <c r="AM202" s="105"/>
      <c r="AN202" s="105"/>
      <c r="AT202" s="105"/>
      <c r="AU202" s="105"/>
      <c r="AV202" s="105"/>
      <c r="AW202" s="105"/>
      <c r="AX202" s="105"/>
      <c r="AY202" s="95"/>
      <c r="AZ202" s="95"/>
      <c r="BA202" s="95"/>
    </row>
    <row r="203" spans="1:53">
      <c r="A203" s="106"/>
      <c r="T203" s="105"/>
      <c r="U203" s="105"/>
      <c r="V203" s="105"/>
      <c r="W203" s="105"/>
      <c r="X203" s="105"/>
      <c r="Y203" s="105"/>
      <c r="Z203" s="105"/>
      <c r="AA203" s="105"/>
      <c r="AB203" s="105"/>
      <c r="AC203" s="105"/>
      <c r="AD203" s="105"/>
      <c r="AE203" s="105"/>
      <c r="AF203" s="105"/>
      <c r="AG203" s="105"/>
      <c r="AH203" s="105"/>
      <c r="AI203" s="105"/>
      <c r="AJ203" s="105"/>
      <c r="AK203" s="105"/>
      <c r="AL203" s="105"/>
      <c r="AM203" s="105"/>
      <c r="AN203" s="105"/>
      <c r="AT203" s="105"/>
      <c r="AU203" s="105"/>
      <c r="AV203" s="105"/>
      <c r="AW203" s="105"/>
      <c r="AX203" s="105"/>
      <c r="AY203" s="95"/>
      <c r="AZ203" s="95"/>
      <c r="BA203" s="95"/>
    </row>
    <row r="204" spans="1:53">
      <c r="A204" s="104"/>
      <c r="T204" s="105"/>
      <c r="U204" s="105"/>
      <c r="V204" s="105"/>
      <c r="W204" s="105"/>
      <c r="X204" s="105"/>
      <c r="Y204" s="105"/>
      <c r="Z204" s="105"/>
      <c r="AA204" s="105"/>
      <c r="AB204" s="105"/>
      <c r="AC204" s="105"/>
      <c r="AD204" s="105"/>
      <c r="AE204" s="105"/>
      <c r="AF204" s="105"/>
      <c r="AG204" s="105"/>
      <c r="AH204" s="105"/>
      <c r="AI204" s="105"/>
      <c r="AJ204" s="105"/>
      <c r="AK204" s="105"/>
      <c r="AL204" s="105"/>
      <c r="AM204" s="105"/>
      <c r="AN204" s="105"/>
      <c r="AT204" s="105"/>
      <c r="AU204" s="105"/>
      <c r="AV204" s="105"/>
      <c r="AW204" s="105"/>
      <c r="AX204" s="105"/>
      <c r="AY204" s="95"/>
      <c r="AZ204" s="95"/>
      <c r="BA204" s="95"/>
    </row>
    <row r="205" spans="1:53">
      <c r="A205" s="104"/>
      <c r="T205" s="105"/>
      <c r="U205" s="105"/>
      <c r="V205" s="105"/>
      <c r="W205" s="105"/>
      <c r="X205" s="105"/>
      <c r="Y205" s="105"/>
      <c r="Z205" s="105"/>
      <c r="AA205" s="105"/>
      <c r="AB205" s="105"/>
      <c r="AC205" s="105"/>
      <c r="AD205" s="105"/>
      <c r="AE205" s="105"/>
      <c r="AF205" s="105"/>
      <c r="AG205" s="105"/>
      <c r="AH205" s="105"/>
      <c r="AI205" s="105"/>
      <c r="AJ205" s="105"/>
      <c r="AK205" s="105"/>
      <c r="AL205" s="105"/>
      <c r="AM205" s="105"/>
      <c r="AN205" s="105"/>
      <c r="AT205" s="105"/>
      <c r="AU205" s="105"/>
      <c r="AV205" s="105"/>
      <c r="AW205" s="105"/>
      <c r="AX205" s="105"/>
      <c r="AY205" s="95"/>
      <c r="AZ205" s="95"/>
      <c r="BA205" s="95"/>
    </row>
    <row r="206" spans="1:53">
      <c r="A206" s="104"/>
      <c r="T206" s="105"/>
      <c r="U206" s="105"/>
      <c r="V206" s="105"/>
      <c r="W206" s="105"/>
      <c r="X206" s="105"/>
      <c r="Y206" s="105"/>
      <c r="Z206" s="105"/>
      <c r="AA206" s="105"/>
      <c r="AB206" s="105"/>
      <c r="AC206" s="105"/>
      <c r="AD206" s="105"/>
      <c r="AE206" s="105"/>
      <c r="AF206" s="105"/>
      <c r="AG206" s="105"/>
      <c r="AH206" s="105"/>
      <c r="AI206" s="105"/>
      <c r="AJ206" s="105"/>
      <c r="AK206" s="105"/>
      <c r="AL206" s="105"/>
      <c r="AM206" s="105"/>
      <c r="AN206" s="105"/>
      <c r="AT206" s="105"/>
      <c r="AU206" s="105"/>
      <c r="AV206" s="105"/>
      <c r="AW206" s="105"/>
      <c r="AX206" s="105"/>
      <c r="AY206" s="95"/>
      <c r="AZ206" s="95"/>
      <c r="BA206" s="95"/>
    </row>
    <row r="207" spans="1:53">
      <c r="A207" s="104"/>
      <c r="T207" s="105"/>
      <c r="U207" s="105"/>
      <c r="V207" s="105"/>
      <c r="W207" s="105"/>
      <c r="X207" s="105"/>
      <c r="Y207" s="105"/>
      <c r="Z207" s="105"/>
      <c r="AA207" s="105"/>
      <c r="AB207" s="105"/>
      <c r="AC207" s="105"/>
      <c r="AD207" s="105"/>
      <c r="AE207" s="105"/>
      <c r="AF207" s="105"/>
      <c r="AG207" s="105"/>
      <c r="AH207" s="105"/>
      <c r="AI207" s="105"/>
      <c r="AJ207" s="105"/>
      <c r="AK207" s="105"/>
      <c r="AL207" s="105"/>
      <c r="AM207" s="105"/>
      <c r="AN207" s="105"/>
      <c r="AT207" s="105"/>
      <c r="AU207" s="105"/>
      <c r="AV207" s="105"/>
      <c r="AW207" s="105"/>
      <c r="AX207" s="105"/>
      <c r="AY207" s="95"/>
      <c r="AZ207" s="95"/>
      <c r="BA207" s="95"/>
    </row>
    <row r="208" spans="1:53" ht="12.75" customHeight="1">
      <c r="A208" s="104"/>
    </row>
    <row r="209" spans="1:54">
      <c r="A209" s="106"/>
    </row>
    <row r="210" spans="1:54">
      <c r="A210" s="104"/>
      <c r="T210" s="109"/>
      <c r="U210" s="109"/>
      <c r="V210" s="109"/>
      <c r="W210" s="109"/>
      <c r="X210" s="109"/>
      <c r="Y210" s="109"/>
      <c r="Z210" s="109"/>
      <c r="AA210" s="109"/>
      <c r="AB210" s="109"/>
      <c r="AC210" s="109"/>
      <c r="AD210" s="109"/>
      <c r="AE210" s="109"/>
      <c r="AF210" s="109"/>
      <c r="AG210" s="109"/>
      <c r="AH210" s="109"/>
      <c r="AI210" s="109"/>
      <c r="AJ210" s="109"/>
      <c r="AK210" s="109"/>
      <c r="AL210" s="109"/>
      <c r="AM210" s="109"/>
      <c r="AN210" s="109"/>
      <c r="AT210" s="109"/>
      <c r="AU210" s="109"/>
      <c r="AV210" s="109"/>
      <c r="AW210" s="109"/>
      <c r="AX210" s="109"/>
    </row>
    <row r="211" spans="1:54" s="103" customFormat="1">
      <c r="A211" s="104"/>
      <c r="D211" s="107"/>
      <c r="E211" s="465"/>
      <c r="F211" s="465"/>
      <c r="G211" s="108"/>
      <c r="T211" s="109"/>
      <c r="U211" s="109"/>
      <c r="V211" s="109"/>
      <c r="W211" s="109"/>
      <c r="X211" s="109"/>
      <c r="Y211" s="109"/>
      <c r="Z211" s="109"/>
      <c r="AA211" s="109"/>
      <c r="AB211" s="109"/>
      <c r="AC211" s="109"/>
      <c r="AD211" s="109"/>
      <c r="AE211" s="109"/>
      <c r="AF211" s="109"/>
      <c r="AG211" s="109"/>
      <c r="AH211" s="109"/>
      <c r="AI211" s="109"/>
      <c r="AJ211" s="109"/>
      <c r="AK211" s="109"/>
      <c r="AL211" s="109"/>
      <c r="AM211" s="109"/>
      <c r="AN211" s="109"/>
      <c r="AT211" s="109"/>
      <c r="AU211" s="109"/>
      <c r="AV211" s="109"/>
      <c r="AW211" s="109"/>
      <c r="AX211" s="109"/>
      <c r="BB211" s="95"/>
    </row>
    <row r="212" spans="1:54" s="103" customFormat="1">
      <c r="A212" s="104"/>
      <c r="D212" s="107"/>
      <c r="E212" s="465"/>
      <c r="F212" s="465"/>
      <c r="G212" s="108"/>
      <c r="T212" s="109"/>
      <c r="U212" s="109"/>
      <c r="V212" s="109"/>
      <c r="W212" s="109"/>
      <c r="X212" s="109"/>
      <c r="Y212" s="109"/>
      <c r="Z212" s="109"/>
      <c r="AA212" s="109"/>
      <c r="AB212" s="109"/>
      <c r="AC212" s="109"/>
      <c r="AD212" s="109"/>
      <c r="AE212" s="109"/>
      <c r="AF212" s="109"/>
      <c r="AG212" s="109"/>
      <c r="AH212" s="109"/>
      <c r="AI212" s="109"/>
      <c r="AJ212" s="109"/>
      <c r="AK212" s="109"/>
      <c r="AL212" s="109"/>
      <c r="AM212" s="109"/>
      <c r="AN212" s="109"/>
      <c r="AT212" s="109"/>
      <c r="AU212" s="109"/>
      <c r="AV212" s="109"/>
      <c r="AW212" s="109"/>
      <c r="AX212" s="109"/>
      <c r="BB212" s="95"/>
    </row>
    <row r="213" spans="1:54" s="103" customFormat="1">
      <c r="A213" s="104"/>
      <c r="D213" s="107"/>
      <c r="E213" s="465"/>
      <c r="F213" s="465"/>
      <c r="G213" s="108"/>
      <c r="T213" s="109"/>
      <c r="U213" s="109"/>
      <c r="V213" s="109"/>
      <c r="W213" s="109"/>
      <c r="X213" s="109"/>
      <c r="Y213" s="109"/>
      <c r="Z213" s="109"/>
      <c r="AA213" s="109"/>
      <c r="AB213" s="109"/>
      <c r="AC213" s="109"/>
      <c r="AD213" s="109"/>
      <c r="AE213" s="109"/>
      <c r="AF213" s="109"/>
      <c r="AG213" s="109"/>
      <c r="AH213" s="109"/>
      <c r="AI213" s="109"/>
      <c r="AJ213" s="109"/>
      <c r="AK213" s="109"/>
      <c r="AL213" s="109"/>
      <c r="AM213" s="109"/>
      <c r="AN213" s="109"/>
      <c r="AT213" s="109"/>
      <c r="AU213" s="109"/>
      <c r="AV213" s="109"/>
      <c r="AW213" s="109"/>
      <c r="AX213" s="109"/>
      <c r="BB213" s="95"/>
    </row>
    <row r="214" spans="1:54" s="103" customFormat="1">
      <c r="A214" s="104"/>
      <c r="D214" s="107"/>
      <c r="E214" s="465"/>
      <c r="F214" s="465"/>
      <c r="G214" s="108"/>
      <c r="BB214" s="95"/>
    </row>
    <row r="220" spans="1:54" s="103" customFormat="1" ht="49.5" customHeight="1">
      <c r="D220" s="107"/>
      <c r="E220" s="465"/>
      <c r="F220" s="465"/>
      <c r="G220" s="108"/>
      <c r="BB220" s="95"/>
    </row>
  </sheetData>
  <mergeCells count="149">
    <mergeCell ref="A133:A137"/>
    <mergeCell ref="B133:B137"/>
    <mergeCell ref="C133:C137"/>
    <mergeCell ref="BB133:BB137"/>
    <mergeCell ref="C118:C122"/>
    <mergeCell ref="BB118:BB122"/>
    <mergeCell ref="A123:A127"/>
    <mergeCell ref="B123:B127"/>
    <mergeCell ref="C123:C127"/>
    <mergeCell ref="BB123:BB127"/>
    <mergeCell ref="A128:A132"/>
    <mergeCell ref="B128:B132"/>
    <mergeCell ref="C128:C132"/>
    <mergeCell ref="BB128:BB132"/>
    <mergeCell ref="A118:A122"/>
    <mergeCell ref="B118:B122"/>
    <mergeCell ref="A168:BB168"/>
    <mergeCell ref="BB153:BB157"/>
    <mergeCell ref="A195:K195"/>
    <mergeCell ref="A185:BB185"/>
    <mergeCell ref="A188:AY188"/>
    <mergeCell ref="A169:BB169"/>
    <mergeCell ref="A170:C174"/>
    <mergeCell ref="BB170:BB174"/>
    <mergeCell ref="A175:C179"/>
    <mergeCell ref="A180:C184"/>
    <mergeCell ref="BB180:BB184"/>
    <mergeCell ref="BB175:BB179"/>
    <mergeCell ref="A186:BB186"/>
    <mergeCell ref="A163:A167"/>
    <mergeCell ref="B163:B167"/>
    <mergeCell ref="C163:C167"/>
    <mergeCell ref="BB163:BB167"/>
    <mergeCell ref="A158:A162"/>
    <mergeCell ref="B158:B162"/>
    <mergeCell ref="C158:C162"/>
    <mergeCell ref="BB158:BB162"/>
    <mergeCell ref="BB113:BB117"/>
    <mergeCell ref="BB102:BB106"/>
    <mergeCell ref="A107:A111"/>
    <mergeCell ref="B107:B111"/>
    <mergeCell ref="C107:C111"/>
    <mergeCell ref="BB107:BB111"/>
    <mergeCell ref="A112:BB112"/>
    <mergeCell ref="A113:A117"/>
    <mergeCell ref="B113:B117"/>
    <mergeCell ref="A138:A142"/>
    <mergeCell ref="B138:B142"/>
    <mergeCell ref="C138:C142"/>
    <mergeCell ref="BB138:BB142"/>
    <mergeCell ref="A143:A147"/>
    <mergeCell ref="B143:B147"/>
    <mergeCell ref="C143:C147"/>
    <mergeCell ref="BB143:BB147"/>
    <mergeCell ref="A148:A152"/>
    <mergeCell ref="B148:B152"/>
    <mergeCell ref="C148:C152"/>
    <mergeCell ref="BB148:BB152"/>
    <mergeCell ref="BB97:BB101"/>
    <mergeCell ref="A41:BB41"/>
    <mergeCell ref="A92:A96"/>
    <mergeCell ref="B92:B96"/>
    <mergeCell ref="C92:C96"/>
    <mergeCell ref="BB92:BB96"/>
    <mergeCell ref="BB42:BB46"/>
    <mergeCell ref="C57:C61"/>
    <mergeCell ref="BB57:BB61"/>
    <mergeCell ref="A47:A51"/>
    <mergeCell ref="B47:B51"/>
    <mergeCell ref="C47:C51"/>
    <mergeCell ref="BB47:BB51"/>
    <mergeCell ref="BB62:BB66"/>
    <mergeCell ref="BB77:BB81"/>
    <mergeCell ref="BB67:BB71"/>
    <mergeCell ref="BB87:BB91"/>
    <mergeCell ref="BB82:BB86"/>
    <mergeCell ref="B72:B76"/>
    <mergeCell ref="C72:C76"/>
    <mergeCell ref="BB72:BB76"/>
    <mergeCell ref="A21:C25"/>
    <mergeCell ref="A26:C30"/>
    <mergeCell ref="A10:C14"/>
    <mergeCell ref="K7:M7"/>
    <mergeCell ref="N7:P7"/>
    <mergeCell ref="A97:A101"/>
    <mergeCell ref="B97:B101"/>
    <mergeCell ref="C97:C101"/>
    <mergeCell ref="A77:A81"/>
    <mergeCell ref="B77:B81"/>
    <mergeCell ref="C77:C81"/>
    <mergeCell ref="A67:A71"/>
    <mergeCell ref="B67:B71"/>
    <mergeCell ref="C67:C71"/>
    <mergeCell ref="A87:A91"/>
    <mergeCell ref="B87:B91"/>
    <mergeCell ref="C87:C91"/>
    <mergeCell ref="A82:A86"/>
    <mergeCell ref="B82:B86"/>
    <mergeCell ref="C82:C86"/>
    <mergeCell ref="A72:A76"/>
    <mergeCell ref="C62:C66"/>
    <mergeCell ref="A2:BB2"/>
    <mergeCell ref="A3:BB3"/>
    <mergeCell ref="A4:BB4"/>
    <mergeCell ref="A5:AO5"/>
    <mergeCell ref="A6:A8"/>
    <mergeCell ref="B6:B8"/>
    <mergeCell ref="C6:C8"/>
    <mergeCell ref="D6:D8"/>
    <mergeCell ref="E6:G6"/>
    <mergeCell ref="H6:BA6"/>
    <mergeCell ref="AY7:BA7"/>
    <mergeCell ref="BB6:BB8"/>
    <mergeCell ref="E7:E8"/>
    <mergeCell ref="F7:F8"/>
    <mergeCell ref="G7:G8"/>
    <mergeCell ref="H7:J7"/>
    <mergeCell ref="W7:Y7"/>
    <mergeCell ref="Q7:S7"/>
    <mergeCell ref="Z7:AD7"/>
    <mergeCell ref="AE7:AI7"/>
    <mergeCell ref="AJ7:AN7"/>
    <mergeCell ref="AO7:AS7"/>
    <mergeCell ref="AT7:AX7"/>
    <mergeCell ref="T7:V7"/>
    <mergeCell ref="BB10:BB14"/>
    <mergeCell ref="A15:C19"/>
    <mergeCell ref="BB15:BB35"/>
    <mergeCell ref="A52:A56"/>
    <mergeCell ref="B52:B56"/>
    <mergeCell ref="C52:C56"/>
    <mergeCell ref="BB52:BB56"/>
    <mergeCell ref="A153:A157"/>
    <mergeCell ref="B153:B157"/>
    <mergeCell ref="C153:C157"/>
    <mergeCell ref="A36:C40"/>
    <mergeCell ref="A31:C35"/>
    <mergeCell ref="A102:A106"/>
    <mergeCell ref="B102:B106"/>
    <mergeCell ref="C102:C106"/>
    <mergeCell ref="C113:C117"/>
    <mergeCell ref="A42:A46"/>
    <mergeCell ref="B42:B46"/>
    <mergeCell ref="C42:C46"/>
    <mergeCell ref="A57:A61"/>
    <mergeCell ref="B57:B61"/>
    <mergeCell ref="A62:A66"/>
    <mergeCell ref="B62:B66"/>
    <mergeCell ref="A20:C20"/>
  </mergeCells>
  <pageMargins left="0.59055118110236227" right="0.59055118110236227" top="1.1811023622047245" bottom="0.39370078740157483" header="0" footer="0"/>
  <pageSetup paperSize="9" scale="30" orientation="landscape" r:id="rId1"/>
  <headerFooter>
    <oddFooter>&amp;C&amp;"Times New Roman,обычный"&amp;8Страница  &amp;P из &amp;N</oddFooter>
  </headerFooter>
  <rowBreaks count="1" manualBreakCount="1">
    <brk id="177" max="53" man="1"/>
  </rowBreaks>
</worksheet>
</file>

<file path=xl/worksheets/sheet5.xml><?xml version="1.0" encoding="utf-8"?>
<worksheet xmlns="http://schemas.openxmlformats.org/spreadsheetml/2006/main" xmlns:r="http://schemas.openxmlformats.org/officeDocument/2006/relationships">
  <dimension ref="A1:BR21"/>
  <sheetViews>
    <sheetView zoomScale="71" zoomScaleNormal="71" workbookViewId="0">
      <selection activeCell="E11" sqref="E11"/>
    </sheetView>
  </sheetViews>
  <sheetFormatPr defaultColWidth="9.109375" defaultRowHeight="13.8"/>
  <cols>
    <col min="1" max="1" width="4" style="153" customWidth="1"/>
    <col min="2" max="2" width="36" style="154" customWidth="1"/>
    <col min="3" max="3" width="14.88671875" style="154" customWidth="1"/>
    <col min="4" max="4" width="7.33203125" style="154" customWidth="1"/>
    <col min="5" max="5" width="8" style="154" customWidth="1"/>
    <col min="6" max="6" width="6.88671875" style="154" customWidth="1"/>
    <col min="7" max="8" width="6.44140625" style="154" customWidth="1"/>
    <col min="9" max="9" width="2.6640625" style="154" bestFit="1" customWidth="1"/>
    <col min="10" max="10" width="5.44140625" style="154" customWidth="1"/>
    <col min="11" max="11" width="6.109375" style="154" customWidth="1"/>
    <col min="12" max="12" width="2.6640625" style="154" bestFit="1" customWidth="1"/>
    <col min="13" max="13" width="5.5546875" style="154" customWidth="1"/>
    <col min="14" max="14" width="5.44140625" style="154" customWidth="1"/>
    <col min="15" max="15" width="2.6640625" style="154" bestFit="1" customWidth="1"/>
    <col min="16" max="17" width="6.109375" style="154" customWidth="1"/>
    <col min="18" max="18" width="2.6640625" style="154" bestFit="1" customWidth="1"/>
    <col min="19" max="19" width="4.88671875" style="154" customWidth="1"/>
    <col min="20" max="20" width="5.33203125" style="154" customWidth="1"/>
    <col min="21" max="21" width="2.6640625" style="154" bestFit="1" customWidth="1"/>
    <col min="22" max="22" width="5.6640625" style="154" customWidth="1"/>
    <col min="23" max="23" width="5.109375" style="154" customWidth="1"/>
    <col min="24" max="24" width="2.6640625" style="154" bestFit="1" customWidth="1"/>
    <col min="25" max="25" width="5.6640625" style="154" customWidth="1"/>
    <col min="26" max="26" width="5" style="154" customWidth="1"/>
    <col min="27" max="27" width="2.6640625" style="154" bestFit="1" customWidth="1"/>
    <col min="28" max="28" width="4.6640625" style="154" customWidth="1"/>
    <col min="29" max="29" width="4.5546875" style="154" customWidth="1"/>
    <col min="30" max="30" width="2.6640625" style="154" bestFit="1" customWidth="1"/>
    <col min="31" max="31" width="5" style="154" customWidth="1"/>
    <col min="32" max="32" width="5.109375" style="154" customWidth="1"/>
    <col min="33" max="33" width="2.6640625" style="154" bestFit="1" customWidth="1"/>
    <col min="34" max="34" width="5" style="154" customWidth="1"/>
    <col min="35" max="35" width="5.109375" style="154" customWidth="1"/>
    <col min="36" max="36" width="2.6640625" style="154" bestFit="1" customWidth="1"/>
    <col min="37" max="37" width="4.6640625" style="154" customWidth="1"/>
    <col min="38" max="38" width="6" style="154" customWidth="1"/>
    <col min="39" max="39" width="2.6640625" style="154" bestFit="1" customWidth="1"/>
    <col min="40" max="40" width="4.88671875" style="154" customWidth="1"/>
    <col min="41" max="41" width="5.33203125" style="154" customWidth="1"/>
    <col min="42" max="42" width="2.6640625" style="154" bestFit="1" customWidth="1"/>
    <col min="43" max="43" width="14.88671875" style="154" customWidth="1"/>
    <col min="44" max="16384" width="9.109375" style="154"/>
  </cols>
  <sheetData>
    <row r="1" spans="1:44">
      <c r="AE1" s="449" t="s">
        <v>300</v>
      </c>
      <c r="AF1" s="449"/>
      <c r="AG1" s="449"/>
      <c r="AH1" s="449"/>
      <c r="AI1" s="449"/>
      <c r="AJ1" s="449"/>
      <c r="AK1" s="449"/>
      <c r="AL1" s="449"/>
      <c r="AM1" s="449"/>
    </row>
    <row r="2" spans="1:44" s="156" customFormat="1" ht="15.75" customHeight="1">
      <c r="A2" s="450" t="s">
        <v>361</v>
      </c>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155"/>
      <c r="AP2" s="155"/>
    </row>
    <row r="3" spans="1:44" s="156" customFormat="1" ht="15.75" customHeight="1">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row>
    <row r="4" spans="1:44" s="158" customFormat="1" thickBot="1">
      <c r="A4" s="157"/>
    </row>
    <row r="5" spans="1:44" s="158" customFormat="1" ht="12.75" customHeight="1" thickBot="1">
      <c r="A5" s="451" t="s">
        <v>0</v>
      </c>
      <c r="B5" s="453" t="s">
        <v>299</v>
      </c>
      <c r="C5" s="453" t="s">
        <v>268</v>
      </c>
      <c r="D5" s="455" t="s">
        <v>347</v>
      </c>
      <c r="E5" s="456"/>
      <c r="F5" s="456"/>
      <c r="G5" s="459" t="s">
        <v>255</v>
      </c>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41" t="s">
        <v>298</v>
      </c>
    </row>
    <row r="6" spans="1:44" s="158" customFormat="1" ht="66.75" customHeight="1">
      <c r="A6" s="452"/>
      <c r="B6" s="454"/>
      <c r="C6" s="454"/>
      <c r="D6" s="457"/>
      <c r="E6" s="458"/>
      <c r="F6" s="458"/>
      <c r="G6" s="329" t="s">
        <v>17</v>
      </c>
      <c r="H6" s="329"/>
      <c r="I6" s="329"/>
      <c r="J6" s="329" t="s">
        <v>18</v>
      </c>
      <c r="K6" s="329"/>
      <c r="L6" s="329"/>
      <c r="M6" s="329" t="s">
        <v>22</v>
      </c>
      <c r="N6" s="329"/>
      <c r="O6" s="329"/>
      <c r="P6" s="329" t="s">
        <v>24</v>
      </c>
      <c r="Q6" s="329"/>
      <c r="R6" s="329"/>
      <c r="S6" s="329" t="s">
        <v>25</v>
      </c>
      <c r="T6" s="329"/>
      <c r="U6" s="329"/>
      <c r="V6" s="329" t="s">
        <v>26</v>
      </c>
      <c r="W6" s="329"/>
      <c r="X6" s="329"/>
      <c r="Y6" s="329" t="s">
        <v>28</v>
      </c>
      <c r="Z6" s="329"/>
      <c r="AA6" s="329"/>
      <c r="AB6" s="329" t="s">
        <v>29</v>
      </c>
      <c r="AC6" s="329"/>
      <c r="AD6" s="329"/>
      <c r="AE6" s="329" t="s">
        <v>30</v>
      </c>
      <c r="AF6" s="329"/>
      <c r="AG6" s="329"/>
      <c r="AH6" s="329" t="s">
        <v>32</v>
      </c>
      <c r="AI6" s="329"/>
      <c r="AJ6" s="329"/>
      <c r="AK6" s="329" t="s">
        <v>33</v>
      </c>
      <c r="AL6" s="329"/>
      <c r="AM6" s="329"/>
      <c r="AN6" s="329" t="s">
        <v>34</v>
      </c>
      <c r="AO6" s="329"/>
      <c r="AP6" s="461"/>
      <c r="AQ6" s="442"/>
    </row>
    <row r="7" spans="1:44" s="162" customFormat="1" ht="27" thickBot="1">
      <c r="A7" s="159"/>
      <c r="B7" s="160"/>
      <c r="C7" s="160"/>
      <c r="D7" s="161" t="s">
        <v>20</v>
      </c>
      <c r="E7" s="161" t="s">
        <v>21</v>
      </c>
      <c r="F7" s="161" t="s">
        <v>19</v>
      </c>
      <c r="G7" s="161" t="s">
        <v>20</v>
      </c>
      <c r="H7" s="161" t="s">
        <v>21</v>
      </c>
      <c r="I7" s="161" t="s">
        <v>19</v>
      </c>
      <c r="J7" s="161" t="s">
        <v>20</v>
      </c>
      <c r="K7" s="161" t="s">
        <v>21</v>
      </c>
      <c r="L7" s="161" t="s">
        <v>19</v>
      </c>
      <c r="M7" s="161" t="s">
        <v>20</v>
      </c>
      <c r="N7" s="161" t="s">
        <v>21</v>
      </c>
      <c r="O7" s="161" t="s">
        <v>19</v>
      </c>
      <c r="P7" s="161" t="s">
        <v>20</v>
      </c>
      <c r="Q7" s="161" t="s">
        <v>21</v>
      </c>
      <c r="R7" s="161" t="s">
        <v>19</v>
      </c>
      <c r="S7" s="161" t="s">
        <v>20</v>
      </c>
      <c r="T7" s="161" t="s">
        <v>21</v>
      </c>
      <c r="U7" s="161" t="s">
        <v>19</v>
      </c>
      <c r="V7" s="161" t="s">
        <v>20</v>
      </c>
      <c r="W7" s="161" t="s">
        <v>21</v>
      </c>
      <c r="X7" s="161" t="s">
        <v>19</v>
      </c>
      <c r="Y7" s="161" t="s">
        <v>20</v>
      </c>
      <c r="Z7" s="161" t="s">
        <v>21</v>
      </c>
      <c r="AA7" s="161" t="s">
        <v>19</v>
      </c>
      <c r="AB7" s="161" t="s">
        <v>20</v>
      </c>
      <c r="AC7" s="161" t="s">
        <v>21</v>
      </c>
      <c r="AD7" s="161" t="s">
        <v>19</v>
      </c>
      <c r="AE7" s="161" t="s">
        <v>20</v>
      </c>
      <c r="AF7" s="161" t="s">
        <v>21</v>
      </c>
      <c r="AG7" s="161" t="s">
        <v>19</v>
      </c>
      <c r="AH7" s="161" t="s">
        <v>20</v>
      </c>
      <c r="AI7" s="161" t="s">
        <v>21</v>
      </c>
      <c r="AJ7" s="161" t="s">
        <v>19</v>
      </c>
      <c r="AK7" s="161" t="s">
        <v>20</v>
      </c>
      <c r="AL7" s="161" t="s">
        <v>21</v>
      </c>
      <c r="AM7" s="161" t="s">
        <v>19</v>
      </c>
      <c r="AN7" s="161" t="s">
        <v>20</v>
      </c>
      <c r="AO7" s="161" t="s">
        <v>21</v>
      </c>
      <c r="AP7" s="224" t="s">
        <v>19</v>
      </c>
      <c r="AQ7" s="443"/>
    </row>
    <row r="8" spans="1:44" s="158" customFormat="1" ht="52.8">
      <c r="A8" s="163">
        <v>1</v>
      </c>
      <c r="B8" s="164" t="s">
        <v>348</v>
      </c>
      <c r="C8" s="165">
        <v>1350</v>
      </c>
      <c r="D8" s="166">
        <v>1400</v>
      </c>
      <c r="E8" s="167"/>
      <c r="F8" s="168"/>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288">
        <v>1400</v>
      </c>
      <c r="AO8" s="166"/>
      <c r="AP8" s="167"/>
      <c r="AQ8" s="225"/>
    </row>
    <row r="9" spans="1:44" s="158" customFormat="1" ht="79.2">
      <c r="A9" s="169">
        <v>2</v>
      </c>
      <c r="B9" s="170" t="s">
        <v>349</v>
      </c>
      <c r="C9" s="171">
        <v>1040</v>
      </c>
      <c r="D9" s="172">
        <v>1100</v>
      </c>
      <c r="E9" s="173"/>
      <c r="F9" s="174"/>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289">
        <v>1100</v>
      </c>
      <c r="AO9" s="172"/>
      <c r="AP9" s="173"/>
      <c r="AQ9" s="225"/>
    </row>
    <row r="10" spans="1:44" s="158" customFormat="1" ht="92.4">
      <c r="A10" s="169">
        <v>3</v>
      </c>
      <c r="B10" s="170" t="s">
        <v>350</v>
      </c>
      <c r="C10" s="171">
        <v>370</v>
      </c>
      <c r="D10" s="172">
        <v>390</v>
      </c>
      <c r="E10" s="173"/>
      <c r="F10" s="174"/>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289">
        <v>390</v>
      </c>
      <c r="AO10" s="172"/>
      <c r="AP10" s="173"/>
      <c r="AQ10" s="225"/>
    </row>
    <row r="11" spans="1:44" s="158" customFormat="1" ht="105.6">
      <c r="A11" s="169">
        <v>4</v>
      </c>
      <c r="B11" s="170" t="s">
        <v>351</v>
      </c>
      <c r="C11" s="171">
        <v>9</v>
      </c>
      <c r="D11" s="172">
        <v>10</v>
      </c>
      <c r="E11" s="173"/>
      <c r="F11" s="174"/>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289">
        <v>10</v>
      </c>
      <c r="AO11" s="172"/>
      <c r="AP11" s="173"/>
      <c r="AQ11" s="225"/>
    </row>
    <row r="12" spans="1:44" s="158" customFormat="1" ht="26.4">
      <c r="A12" s="169">
        <v>5</v>
      </c>
      <c r="B12" s="170" t="s">
        <v>352</v>
      </c>
      <c r="C12" s="171">
        <v>100</v>
      </c>
      <c r="D12" s="172">
        <v>100</v>
      </c>
      <c r="E12" s="173"/>
      <c r="F12" s="174"/>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289">
        <v>100</v>
      </c>
      <c r="AO12" s="172"/>
      <c r="AP12" s="173"/>
      <c r="AQ12" s="225"/>
    </row>
    <row r="13" spans="1:44" s="177" customFormat="1" ht="13.2">
      <c r="A13" s="175"/>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row>
    <row r="14" spans="1:44" s="177" customFormat="1" ht="13.2">
      <c r="A14" s="17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row>
    <row r="15" spans="1:44" s="179" customFormat="1" ht="70.95" customHeight="1">
      <c r="A15" s="444" t="s">
        <v>353</v>
      </c>
      <c r="B15" s="445"/>
      <c r="C15" s="445"/>
      <c r="D15" s="447" t="s">
        <v>356</v>
      </c>
      <c r="E15" s="447"/>
      <c r="F15" s="44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row>
    <row r="16" spans="1:44" s="179" customFormat="1" ht="15.6">
      <c r="A16" s="180"/>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row>
    <row r="17" spans="1:70" s="179" customFormat="1" ht="15.6">
      <c r="A17" s="180"/>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row>
    <row r="18" spans="1:70" s="179" customFormat="1" ht="70.95" customHeight="1">
      <c r="A18" s="444" t="s">
        <v>355</v>
      </c>
      <c r="B18" s="445"/>
      <c r="C18" s="445"/>
      <c r="D18" s="447" t="s">
        <v>354</v>
      </c>
      <c r="E18" s="447"/>
      <c r="F18" s="44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row>
    <row r="19" spans="1:70" s="110" customFormat="1" ht="14.25" customHeight="1">
      <c r="A19" s="446"/>
      <c r="B19" s="446"/>
      <c r="C19" s="446"/>
      <c r="D19" s="188"/>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row>
    <row r="20" spans="1:70" s="110" customFormat="1" ht="15.6">
      <c r="A20" s="182"/>
      <c r="B20" s="183"/>
      <c r="C20" s="183"/>
      <c r="D20" s="184"/>
      <c r="E20" s="184"/>
      <c r="F20" s="184"/>
      <c r="G20" s="185"/>
      <c r="H20" s="185"/>
      <c r="I20" s="185"/>
      <c r="J20" s="185"/>
      <c r="K20" s="185"/>
      <c r="L20" s="185"/>
      <c r="M20" s="185"/>
      <c r="N20" s="185"/>
      <c r="O20" s="185"/>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6"/>
      <c r="AU20" s="186"/>
      <c r="AV20" s="186"/>
      <c r="AW20" s="186"/>
      <c r="AX20" s="186"/>
      <c r="AY20" s="186"/>
      <c r="AZ20" s="186"/>
      <c r="BA20" s="186"/>
      <c r="BB20" s="186"/>
      <c r="BC20" s="186"/>
      <c r="BD20" s="186"/>
      <c r="BE20" s="186"/>
      <c r="BF20" s="186"/>
      <c r="BG20" s="186"/>
      <c r="BH20" s="186"/>
      <c r="BI20" s="183"/>
      <c r="BJ20" s="183"/>
      <c r="BK20" s="183"/>
      <c r="BL20" s="186"/>
      <c r="BM20" s="186"/>
      <c r="BN20" s="186"/>
    </row>
    <row r="21" spans="1:70" s="158" customFormat="1" ht="13.2">
      <c r="A21" s="111"/>
    </row>
  </sheetData>
  <mergeCells count="25">
    <mergeCell ref="AE1:AM1"/>
    <mergeCell ref="A2:AN2"/>
    <mergeCell ref="A5:A6"/>
    <mergeCell ref="B5:B6"/>
    <mergeCell ref="C5:C6"/>
    <mergeCell ref="D5:F6"/>
    <mergeCell ref="G5:AP5"/>
    <mergeCell ref="G6:I6"/>
    <mergeCell ref="J6:L6"/>
    <mergeCell ref="AN6:AP6"/>
    <mergeCell ref="AQ5:AQ7"/>
    <mergeCell ref="A15:C15"/>
    <mergeCell ref="A19:C19"/>
    <mergeCell ref="AE6:AG6"/>
    <mergeCell ref="AH6:AJ6"/>
    <mergeCell ref="AK6:AM6"/>
    <mergeCell ref="M6:O6"/>
    <mergeCell ref="P6:R6"/>
    <mergeCell ref="S6:U6"/>
    <mergeCell ref="V6:X6"/>
    <mergeCell ref="Y6:AA6"/>
    <mergeCell ref="AB6:AD6"/>
    <mergeCell ref="D15:F15"/>
    <mergeCell ref="A18:C18"/>
    <mergeCell ref="D18:F18"/>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dimension ref="A1:AU18"/>
  <sheetViews>
    <sheetView zoomScale="95" zoomScaleNormal="95" workbookViewId="0">
      <selection activeCell="C3" sqref="C3"/>
    </sheetView>
  </sheetViews>
  <sheetFormatPr defaultRowHeight="14.4"/>
  <cols>
    <col min="1" max="1" width="4.33203125" style="198" customWidth="1"/>
    <col min="2" max="2" width="36.88671875" style="198" customWidth="1"/>
    <col min="3" max="3" width="98.33203125" style="198" customWidth="1"/>
    <col min="4" max="256" width="8.88671875" style="198"/>
    <col min="257" max="257" width="4.33203125" style="198" customWidth="1"/>
    <col min="258" max="258" width="35.6640625" style="198" customWidth="1"/>
    <col min="259" max="259" width="40.5546875" style="198" customWidth="1"/>
    <col min="260" max="512" width="8.88671875" style="198"/>
    <col min="513" max="513" width="4.33203125" style="198" customWidth="1"/>
    <col min="514" max="514" width="35.6640625" style="198" customWidth="1"/>
    <col min="515" max="515" width="40.5546875" style="198" customWidth="1"/>
    <col min="516" max="768" width="8.88671875" style="198"/>
    <col min="769" max="769" width="4.33203125" style="198" customWidth="1"/>
    <col min="770" max="770" width="35.6640625" style="198" customWidth="1"/>
    <col min="771" max="771" width="40.5546875" style="198" customWidth="1"/>
    <col min="772" max="1024" width="8.88671875" style="198"/>
    <col min="1025" max="1025" width="4.33203125" style="198" customWidth="1"/>
    <col min="1026" max="1026" width="35.6640625" style="198" customWidth="1"/>
    <col min="1027" max="1027" width="40.5546875" style="198" customWidth="1"/>
    <col min="1028" max="1280" width="8.88671875" style="198"/>
    <col min="1281" max="1281" width="4.33203125" style="198" customWidth="1"/>
    <col min="1282" max="1282" width="35.6640625" style="198" customWidth="1"/>
    <col min="1283" max="1283" width="40.5546875" style="198" customWidth="1"/>
    <col min="1284" max="1536" width="8.88671875" style="198"/>
    <col min="1537" max="1537" width="4.33203125" style="198" customWidth="1"/>
    <col min="1538" max="1538" width="35.6640625" style="198" customWidth="1"/>
    <col min="1539" max="1539" width="40.5546875" style="198" customWidth="1"/>
    <col min="1540" max="1792" width="8.88671875" style="198"/>
    <col min="1793" max="1793" width="4.33203125" style="198" customWidth="1"/>
    <col min="1794" max="1794" width="35.6640625" style="198" customWidth="1"/>
    <col min="1795" max="1795" width="40.5546875" style="198" customWidth="1"/>
    <col min="1796" max="2048" width="8.88671875" style="198"/>
    <col min="2049" max="2049" width="4.33203125" style="198" customWidth="1"/>
    <col min="2050" max="2050" width="35.6640625" style="198" customWidth="1"/>
    <col min="2051" max="2051" width="40.5546875" style="198" customWidth="1"/>
    <col min="2052" max="2304" width="8.88671875" style="198"/>
    <col min="2305" max="2305" width="4.33203125" style="198" customWidth="1"/>
    <col min="2306" max="2306" width="35.6640625" style="198" customWidth="1"/>
    <col min="2307" max="2307" width="40.5546875" style="198" customWidth="1"/>
    <col min="2308" max="2560" width="8.88671875" style="198"/>
    <col min="2561" max="2561" width="4.33203125" style="198" customWidth="1"/>
    <col min="2562" max="2562" width="35.6640625" style="198" customWidth="1"/>
    <col min="2563" max="2563" width="40.5546875" style="198" customWidth="1"/>
    <col min="2564" max="2816" width="8.88671875" style="198"/>
    <col min="2817" max="2817" width="4.33203125" style="198" customWidth="1"/>
    <col min="2818" max="2818" width="35.6640625" style="198" customWidth="1"/>
    <col min="2819" max="2819" width="40.5546875" style="198" customWidth="1"/>
    <col min="2820" max="3072" width="8.88671875" style="198"/>
    <col min="3073" max="3073" width="4.33203125" style="198" customWidth="1"/>
    <col min="3074" max="3074" width="35.6640625" style="198" customWidth="1"/>
    <col min="3075" max="3075" width="40.5546875" style="198" customWidth="1"/>
    <col min="3076" max="3328" width="8.88671875" style="198"/>
    <col min="3329" max="3329" width="4.33203125" style="198" customWidth="1"/>
    <col min="3330" max="3330" width="35.6640625" style="198" customWidth="1"/>
    <col min="3331" max="3331" width="40.5546875" style="198" customWidth="1"/>
    <col min="3332" max="3584" width="8.88671875" style="198"/>
    <col min="3585" max="3585" width="4.33203125" style="198" customWidth="1"/>
    <col min="3586" max="3586" width="35.6640625" style="198" customWidth="1"/>
    <col min="3587" max="3587" width="40.5546875" style="198" customWidth="1"/>
    <col min="3588" max="3840" width="8.88671875" style="198"/>
    <col min="3841" max="3841" width="4.33203125" style="198" customWidth="1"/>
    <col min="3842" max="3842" width="35.6640625" style="198" customWidth="1"/>
    <col min="3843" max="3843" width="40.5546875" style="198" customWidth="1"/>
    <col min="3844" max="4096" width="8.88671875" style="198"/>
    <col min="4097" max="4097" width="4.33203125" style="198" customWidth="1"/>
    <col min="4098" max="4098" width="35.6640625" style="198" customWidth="1"/>
    <col min="4099" max="4099" width="40.5546875" style="198" customWidth="1"/>
    <col min="4100" max="4352" width="8.88671875" style="198"/>
    <col min="4353" max="4353" width="4.33203125" style="198" customWidth="1"/>
    <col min="4354" max="4354" width="35.6640625" style="198" customWidth="1"/>
    <col min="4355" max="4355" width="40.5546875" style="198" customWidth="1"/>
    <col min="4356" max="4608" width="8.88671875" style="198"/>
    <col min="4609" max="4609" width="4.33203125" style="198" customWidth="1"/>
    <col min="4610" max="4610" width="35.6640625" style="198" customWidth="1"/>
    <col min="4611" max="4611" width="40.5546875" style="198" customWidth="1"/>
    <col min="4612" max="4864" width="8.88671875" style="198"/>
    <col min="4865" max="4865" width="4.33203125" style="198" customWidth="1"/>
    <col min="4866" max="4866" width="35.6640625" style="198" customWidth="1"/>
    <col min="4867" max="4867" width="40.5546875" style="198" customWidth="1"/>
    <col min="4868" max="5120" width="8.88671875" style="198"/>
    <col min="5121" max="5121" width="4.33203125" style="198" customWidth="1"/>
    <col min="5122" max="5122" width="35.6640625" style="198" customWidth="1"/>
    <col min="5123" max="5123" width="40.5546875" style="198" customWidth="1"/>
    <col min="5124" max="5376" width="8.88671875" style="198"/>
    <col min="5377" max="5377" width="4.33203125" style="198" customWidth="1"/>
    <col min="5378" max="5378" width="35.6640625" style="198" customWidth="1"/>
    <col min="5379" max="5379" width="40.5546875" style="198" customWidth="1"/>
    <col min="5380" max="5632" width="8.88671875" style="198"/>
    <col min="5633" max="5633" width="4.33203125" style="198" customWidth="1"/>
    <col min="5634" max="5634" width="35.6640625" style="198" customWidth="1"/>
    <col min="5635" max="5635" width="40.5546875" style="198" customWidth="1"/>
    <col min="5636" max="5888" width="8.88671875" style="198"/>
    <col min="5889" max="5889" width="4.33203125" style="198" customWidth="1"/>
    <col min="5890" max="5890" width="35.6640625" style="198" customWidth="1"/>
    <col min="5891" max="5891" width="40.5546875" style="198" customWidth="1"/>
    <col min="5892" max="6144" width="8.88671875" style="198"/>
    <col min="6145" max="6145" width="4.33203125" style="198" customWidth="1"/>
    <col min="6146" max="6146" width="35.6640625" style="198" customWidth="1"/>
    <col min="6147" max="6147" width="40.5546875" style="198" customWidth="1"/>
    <col min="6148" max="6400" width="8.88671875" style="198"/>
    <col min="6401" max="6401" width="4.33203125" style="198" customWidth="1"/>
    <col min="6402" max="6402" width="35.6640625" style="198" customWidth="1"/>
    <col min="6403" max="6403" width="40.5546875" style="198" customWidth="1"/>
    <col min="6404" max="6656" width="8.88671875" style="198"/>
    <col min="6657" max="6657" width="4.33203125" style="198" customWidth="1"/>
    <col min="6658" max="6658" width="35.6640625" style="198" customWidth="1"/>
    <col min="6659" max="6659" width="40.5546875" style="198" customWidth="1"/>
    <col min="6660" max="6912" width="8.88671875" style="198"/>
    <col min="6913" max="6913" width="4.33203125" style="198" customWidth="1"/>
    <col min="6914" max="6914" width="35.6640625" style="198" customWidth="1"/>
    <col min="6915" max="6915" width="40.5546875" style="198" customWidth="1"/>
    <col min="6916" max="7168" width="8.88671875" style="198"/>
    <col min="7169" max="7169" width="4.33203125" style="198" customWidth="1"/>
    <col min="7170" max="7170" width="35.6640625" style="198" customWidth="1"/>
    <col min="7171" max="7171" width="40.5546875" style="198" customWidth="1"/>
    <col min="7172" max="7424" width="8.88671875" style="198"/>
    <col min="7425" max="7425" width="4.33203125" style="198" customWidth="1"/>
    <col min="7426" max="7426" width="35.6640625" style="198" customWidth="1"/>
    <col min="7427" max="7427" width="40.5546875" style="198" customWidth="1"/>
    <col min="7428" max="7680" width="8.88671875" style="198"/>
    <col min="7681" max="7681" width="4.33203125" style="198" customWidth="1"/>
    <col min="7682" max="7682" width="35.6640625" style="198" customWidth="1"/>
    <col min="7683" max="7683" width="40.5546875" style="198" customWidth="1"/>
    <col min="7684" max="7936" width="8.88671875" style="198"/>
    <col min="7937" max="7937" width="4.33203125" style="198" customWidth="1"/>
    <col min="7938" max="7938" width="35.6640625" style="198" customWidth="1"/>
    <col min="7939" max="7939" width="40.5546875" style="198" customWidth="1"/>
    <col min="7940" max="8192" width="8.88671875" style="198"/>
    <col min="8193" max="8193" width="4.33203125" style="198" customWidth="1"/>
    <col min="8194" max="8194" width="35.6640625" style="198" customWidth="1"/>
    <col min="8195" max="8195" width="40.5546875" style="198" customWidth="1"/>
    <col min="8196" max="8448" width="8.88671875" style="198"/>
    <col min="8449" max="8449" width="4.33203125" style="198" customWidth="1"/>
    <col min="8450" max="8450" width="35.6640625" style="198" customWidth="1"/>
    <col min="8451" max="8451" width="40.5546875" style="198" customWidth="1"/>
    <col min="8452" max="8704" width="8.88671875" style="198"/>
    <col min="8705" max="8705" width="4.33203125" style="198" customWidth="1"/>
    <col min="8706" max="8706" width="35.6640625" style="198" customWidth="1"/>
    <col min="8707" max="8707" width="40.5546875" style="198" customWidth="1"/>
    <col min="8708" max="8960" width="8.88671875" style="198"/>
    <col min="8961" max="8961" width="4.33203125" style="198" customWidth="1"/>
    <col min="8962" max="8962" width="35.6640625" style="198" customWidth="1"/>
    <col min="8963" max="8963" width="40.5546875" style="198" customWidth="1"/>
    <col min="8964" max="9216" width="8.88671875" style="198"/>
    <col min="9217" max="9217" width="4.33203125" style="198" customWidth="1"/>
    <col min="9218" max="9218" width="35.6640625" style="198" customWidth="1"/>
    <col min="9219" max="9219" width="40.5546875" style="198" customWidth="1"/>
    <col min="9220" max="9472" width="8.88671875" style="198"/>
    <col min="9473" max="9473" width="4.33203125" style="198" customWidth="1"/>
    <col min="9474" max="9474" width="35.6640625" style="198" customWidth="1"/>
    <col min="9475" max="9475" width="40.5546875" style="198" customWidth="1"/>
    <col min="9476" max="9728" width="8.88671875" style="198"/>
    <col min="9729" max="9729" width="4.33203125" style="198" customWidth="1"/>
    <col min="9730" max="9730" width="35.6640625" style="198" customWidth="1"/>
    <col min="9731" max="9731" width="40.5546875" style="198" customWidth="1"/>
    <col min="9732" max="9984" width="8.88671875" style="198"/>
    <col min="9985" max="9985" width="4.33203125" style="198" customWidth="1"/>
    <col min="9986" max="9986" width="35.6640625" style="198" customWidth="1"/>
    <col min="9987" max="9987" width="40.5546875" style="198" customWidth="1"/>
    <col min="9988" max="10240" width="8.88671875" style="198"/>
    <col min="10241" max="10241" width="4.33203125" style="198" customWidth="1"/>
    <col min="10242" max="10242" width="35.6640625" style="198" customWidth="1"/>
    <col min="10243" max="10243" width="40.5546875" style="198" customWidth="1"/>
    <col min="10244" max="10496" width="8.88671875" style="198"/>
    <col min="10497" max="10497" width="4.33203125" style="198" customWidth="1"/>
    <col min="10498" max="10498" width="35.6640625" style="198" customWidth="1"/>
    <col min="10499" max="10499" width="40.5546875" style="198" customWidth="1"/>
    <col min="10500" max="10752" width="8.88671875" style="198"/>
    <col min="10753" max="10753" width="4.33203125" style="198" customWidth="1"/>
    <col min="10754" max="10754" width="35.6640625" style="198" customWidth="1"/>
    <col min="10755" max="10755" width="40.5546875" style="198" customWidth="1"/>
    <col min="10756" max="11008" width="8.88671875" style="198"/>
    <col min="11009" max="11009" width="4.33203125" style="198" customWidth="1"/>
    <col min="11010" max="11010" width="35.6640625" style="198" customWidth="1"/>
    <col min="11011" max="11011" width="40.5546875" style="198" customWidth="1"/>
    <col min="11012" max="11264" width="8.88671875" style="198"/>
    <col min="11265" max="11265" width="4.33203125" style="198" customWidth="1"/>
    <col min="11266" max="11266" width="35.6640625" style="198" customWidth="1"/>
    <col min="11267" max="11267" width="40.5546875" style="198" customWidth="1"/>
    <col min="11268" max="11520" width="8.88671875" style="198"/>
    <col min="11521" max="11521" width="4.33203125" style="198" customWidth="1"/>
    <col min="11522" max="11522" width="35.6640625" style="198" customWidth="1"/>
    <col min="11523" max="11523" width="40.5546875" style="198" customWidth="1"/>
    <col min="11524" max="11776" width="8.88671875" style="198"/>
    <col min="11777" max="11777" width="4.33203125" style="198" customWidth="1"/>
    <col min="11778" max="11778" width="35.6640625" style="198" customWidth="1"/>
    <col min="11779" max="11779" width="40.5546875" style="198" customWidth="1"/>
    <col min="11780" max="12032" width="8.88671875" style="198"/>
    <col min="12033" max="12033" width="4.33203125" style="198" customWidth="1"/>
    <col min="12034" max="12034" width="35.6640625" style="198" customWidth="1"/>
    <col min="12035" max="12035" width="40.5546875" style="198" customWidth="1"/>
    <col min="12036" max="12288" width="8.88671875" style="198"/>
    <col min="12289" max="12289" width="4.33203125" style="198" customWidth="1"/>
    <col min="12290" max="12290" width="35.6640625" style="198" customWidth="1"/>
    <col min="12291" max="12291" width="40.5546875" style="198" customWidth="1"/>
    <col min="12292" max="12544" width="8.88671875" style="198"/>
    <col min="12545" max="12545" width="4.33203125" style="198" customWidth="1"/>
    <col min="12546" max="12546" width="35.6640625" style="198" customWidth="1"/>
    <col min="12547" max="12547" width="40.5546875" style="198" customWidth="1"/>
    <col min="12548" max="12800" width="8.88671875" style="198"/>
    <col min="12801" max="12801" width="4.33203125" style="198" customWidth="1"/>
    <col min="12802" max="12802" width="35.6640625" style="198" customWidth="1"/>
    <col min="12803" max="12803" width="40.5546875" style="198" customWidth="1"/>
    <col min="12804" max="13056" width="8.88671875" style="198"/>
    <col min="13057" max="13057" width="4.33203125" style="198" customWidth="1"/>
    <col min="13058" max="13058" width="35.6640625" style="198" customWidth="1"/>
    <col min="13059" max="13059" width="40.5546875" style="198" customWidth="1"/>
    <col min="13060" max="13312" width="8.88671875" style="198"/>
    <col min="13313" max="13313" width="4.33203125" style="198" customWidth="1"/>
    <col min="13314" max="13314" width="35.6640625" style="198" customWidth="1"/>
    <col min="13315" max="13315" width="40.5546875" style="198" customWidth="1"/>
    <col min="13316" max="13568" width="8.88671875" style="198"/>
    <col min="13569" max="13569" width="4.33203125" style="198" customWidth="1"/>
    <col min="13570" max="13570" width="35.6640625" style="198" customWidth="1"/>
    <col min="13571" max="13571" width="40.5546875" style="198" customWidth="1"/>
    <col min="13572" max="13824" width="8.88671875" style="198"/>
    <col min="13825" max="13825" width="4.33203125" style="198" customWidth="1"/>
    <col min="13826" max="13826" width="35.6640625" style="198" customWidth="1"/>
    <col min="13827" max="13827" width="40.5546875" style="198" customWidth="1"/>
    <col min="13828" max="14080" width="8.88671875" style="198"/>
    <col min="14081" max="14081" width="4.33203125" style="198" customWidth="1"/>
    <col min="14082" max="14082" width="35.6640625" style="198" customWidth="1"/>
    <col min="14083" max="14083" width="40.5546875" style="198" customWidth="1"/>
    <col min="14084" max="14336" width="8.88671875" style="198"/>
    <col min="14337" max="14337" width="4.33203125" style="198" customWidth="1"/>
    <col min="14338" max="14338" width="35.6640625" style="198" customWidth="1"/>
    <col min="14339" max="14339" width="40.5546875" style="198" customWidth="1"/>
    <col min="14340" max="14592" width="8.88671875" style="198"/>
    <col min="14593" max="14593" width="4.33203125" style="198" customWidth="1"/>
    <col min="14594" max="14594" width="35.6640625" style="198" customWidth="1"/>
    <col min="14595" max="14595" width="40.5546875" style="198" customWidth="1"/>
    <col min="14596" max="14848" width="8.88671875" style="198"/>
    <col min="14849" max="14849" width="4.33203125" style="198" customWidth="1"/>
    <col min="14850" max="14850" width="35.6640625" style="198" customWidth="1"/>
    <col min="14851" max="14851" width="40.5546875" style="198" customWidth="1"/>
    <col min="14852" max="15104" width="8.88671875" style="198"/>
    <col min="15105" max="15105" width="4.33203125" style="198" customWidth="1"/>
    <col min="15106" max="15106" width="35.6640625" style="198" customWidth="1"/>
    <col min="15107" max="15107" width="40.5546875" style="198" customWidth="1"/>
    <col min="15108" max="15360" width="8.88671875" style="198"/>
    <col min="15361" max="15361" width="4.33203125" style="198" customWidth="1"/>
    <col min="15362" max="15362" width="35.6640625" style="198" customWidth="1"/>
    <col min="15363" max="15363" width="40.5546875" style="198" customWidth="1"/>
    <col min="15364" max="15616" width="8.88671875" style="198"/>
    <col min="15617" max="15617" width="4.33203125" style="198" customWidth="1"/>
    <col min="15618" max="15618" width="35.6640625" style="198" customWidth="1"/>
    <col min="15619" max="15619" width="40.5546875" style="198" customWidth="1"/>
    <col min="15620" max="15872" width="8.88671875" style="198"/>
    <col min="15873" max="15873" width="4.33203125" style="198" customWidth="1"/>
    <col min="15874" max="15874" width="35.6640625" style="198" customWidth="1"/>
    <col min="15875" max="15875" width="40.5546875" style="198" customWidth="1"/>
    <col min="15876" max="16128" width="8.88671875" style="198"/>
    <col min="16129" max="16129" width="4.33203125" style="198" customWidth="1"/>
    <col min="16130" max="16130" width="35.6640625" style="198" customWidth="1"/>
    <col min="16131" max="16131" width="40.5546875" style="198" customWidth="1"/>
    <col min="16132" max="16384" width="8.88671875" style="198"/>
  </cols>
  <sheetData>
    <row r="1" spans="1:47" ht="22.5" customHeight="1">
      <c r="A1" s="195"/>
      <c r="B1" s="196"/>
      <c r="C1" s="197" t="s">
        <v>260</v>
      </c>
      <c r="D1" s="196"/>
      <c r="E1" s="196"/>
      <c r="F1" s="196"/>
      <c r="G1" s="196"/>
      <c r="H1" s="196"/>
      <c r="I1" s="196"/>
      <c r="J1" s="196"/>
      <c r="K1" s="196"/>
    </row>
    <row r="2" spans="1:47" ht="44.4" customHeight="1">
      <c r="A2" s="195"/>
      <c r="B2" s="462" t="s">
        <v>362</v>
      </c>
      <c r="C2" s="462"/>
      <c r="D2" s="199"/>
      <c r="E2" s="199"/>
      <c r="F2" s="199"/>
      <c r="G2" s="199"/>
      <c r="H2" s="199"/>
      <c r="I2" s="199"/>
      <c r="J2" s="199"/>
      <c r="K2" s="199"/>
    </row>
    <row r="3" spans="1:47" s="201" customFormat="1" ht="270" customHeight="1">
      <c r="A3" s="202" t="s">
        <v>270</v>
      </c>
      <c r="B3" s="189" t="s">
        <v>278</v>
      </c>
      <c r="C3" s="287" t="s">
        <v>359</v>
      </c>
      <c r="D3" s="200"/>
      <c r="E3" s="200"/>
      <c r="F3" s="200"/>
      <c r="G3" s="200"/>
      <c r="H3" s="200"/>
      <c r="I3" s="200"/>
      <c r="J3" s="200"/>
      <c r="K3" s="200"/>
    </row>
    <row r="4" spans="1:47" s="201" customFormat="1" ht="26.4">
      <c r="A4" s="202" t="s">
        <v>272</v>
      </c>
      <c r="B4" s="189" t="s">
        <v>281</v>
      </c>
      <c r="C4" s="214"/>
      <c r="D4" s="200"/>
      <c r="E4" s="200"/>
      <c r="F4" s="200"/>
      <c r="G4" s="200"/>
      <c r="H4" s="200"/>
      <c r="I4" s="200"/>
      <c r="J4" s="200"/>
      <c r="K4" s="200"/>
    </row>
    <row r="5" spans="1:47" s="204" customFormat="1" ht="15" customHeight="1">
      <c r="A5" s="202" t="s">
        <v>6</v>
      </c>
      <c r="B5" s="189"/>
      <c r="C5" s="320"/>
      <c r="D5" s="203"/>
      <c r="E5" s="203"/>
      <c r="F5" s="203"/>
      <c r="G5" s="203"/>
      <c r="H5" s="203"/>
      <c r="I5" s="203"/>
      <c r="J5" s="203"/>
      <c r="K5" s="203"/>
    </row>
    <row r="6" spans="1:47" s="204" customFormat="1" ht="15" customHeight="1">
      <c r="A6" s="202" t="s">
        <v>7</v>
      </c>
      <c r="B6" s="189"/>
      <c r="C6" s="321"/>
      <c r="D6" s="203"/>
      <c r="E6" s="203"/>
      <c r="F6" s="203"/>
      <c r="G6" s="203"/>
      <c r="H6" s="203"/>
      <c r="I6" s="203"/>
      <c r="J6" s="203"/>
      <c r="K6" s="203"/>
    </row>
    <row r="7" spans="1:47" s="204" customFormat="1" ht="15" customHeight="1">
      <c r="A7" s="202" t="s">
        <v>8</v>
      </c>
      <c r="B7" s="189"/>
      <c r="C7" s="321"/>
      <c r="D7" s="203"/>
      <c r="E7" s="203"/>
      <c r="F7" s="203"/>
      <c r="G7" s="203"/>
      <c r="H7" s="203"/>
      <c r="I7" s="203"/>
      <c r="J7" s="203"/>
      <c r="K7" s="203"/>
    </row>
    <row r="8" spans="1:47" s="204" customFormat="1" ht="15" customHeight="1">
      <c r="A8" s="202" t="s">
        <v>14</v>
      </c>
      <c r="B8" s="189"/>
      <c r="C8" s="321"/>
      <c r="D8" s="203"/>
      <c r="E8" s="203"/>
      <c r="F8" s="203"/>
      <c r="G8" s="203"/>
      <c r="H8" s="203"/>
      <c r="I8" s="203"/>
      <c r="J8" s="203"/>
      <c r="K8" s="203"/>
    </row>
    <row r="9" spans="1:47" s="204" customFormat="1" ht="15" customHeight="1">
      <c r="A9" s="202" t="s">
        <v>15</v>
      </c>
      <c r="B9" s="189"/>
      <c r="C9" s="322"/>
      <c r="D9" s="203"/>
      <c r="E9" s="203"/>
      <c r="F9" s="203"/>
      <c r="G9" s="203"/>
      <c r="H9" s="203"/>
      <c r="I9" s="203"/>
      <c r="J9" s="203"/>
      <c r="K9" s="203"/>
    </row>
    <row r="10" spans="1:47" ht="15.75" customHeight="1">
      <c r="A10" s="202"/>
      <c r="B10" s="189" t="s">
        <v>279</v>
      </c>
      <c r="C10" s="214"/>
      <c r="D10" s="203"/>
      <c r="E10" s="203"/>
      <c r="F10" s="203"/>
      <c r="G10" s="203"/>
      <c r="H10" s="203"/>
      <c r="I10" s="203"/>
      <c r="J10" s="203"/>
      <c r="K10" s="203"/>
    </row>
    <row r="11" spans="1:47" s="201" customFormat="1" ht="52.8">
      <c r="A11" s="223" t="s">
        <v>273</v>
      </c>
      <c r="B11" s="189" t="s">
        <v>283</v>
      </c>
      <c r="C11" s="214"/>
      <c r="D11" s="200"/>
      <c r="E11" s="200"/>
      <c r="F11" s="200"/>
      <c r="G11" s="200"/>
      <c r="H11" s="200"/>
      <c r="I11" s="200"/>
      <c r="J11" s="200"/>
      <c r="K11" s="200"/>
    </row>
    <row r="12" spans="1:47">
      <c r="A12" s="205"/>
      <c r="B12" s="206" t="s">
        <v>280</v>
      </c>
      <c r="C12" s="207"/>
      <c r="D12" s="199"/>
      <c r="E12" s="199"/>
      <c r="F12" s="199"/>
      <c r="G12" s="199"/>
      <c r="H12" s="199"/>
      <c r="I12" s="199"/>
      <c r="J12" s="199"/>
      <c r="K12" s="199"/>
    </row>
    <row r="13" spans="1:47">
      <c r="A13" s="205"/>
      <c r="B13" s="208"/>
      <c r="C13" s="209"/>
      <c r="D13" s="199"/>
      <c r="E13" s="199"/>
      <c r="F13" s="199"/>
      <c r="G13" s="199"/>
      <c r="H13" s="199"/>
      <c r="I13" s="199"/>
      <c r="J13" s="199"/>
      <c r="K13" s="199"/>
    </row>
    <row r="14" spans="1:47">
      <c r="A14" s="205"/>
      <c r="B14" s="208"/>
      <c r="C14" s="208"/>
      <c r="D14" s="199"/>
      <c r="E14" s="199"/>
      <c r="F14" s="199"/>
      <c r="G14" s="199"/>
      <c r="H14" s="199"/>
      <c r="I14" s="199"/>
      <c r="J14" s="199"/>
      <c r="K14" s="199"/>
    </row>
    <row r="15" spans="1:47" s="203" customFormat="1" ht="34.5" customHeight="1">
      <c r="A15" s="463" t="s">
        <v>357</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c r="AN15" s="463"/>
      <c r="AO15" s="463"/>
      <c r="AP15" s="463"/>
      <c r="AQ15" s="463"/>
      <c r="AR15" s="463"/>
      <c r="AS15" s="463"/>
      <c r="AT15" s="463"/>
      <c r="AU15" s="210"/>
    </row>
    <row r="16" spans="1:47">
      <c r="A16" s="195"/>
      <c r="B16" s="211"/>
      <c r="C16" s="211"/>
      <c r="D16" s="199"/>
      <c r="E16" s="199"/>
      <c r="F16" s="199"/>
      <c r="G16" s="199"/>
      <c r="H16" s="199"/>
      <c r="I16" s="199"/>
      <c r="J16" s="199"/>
      <c r="K16" s="199"/>
    </row>
    <row r="17" spans="1:11">
      <c r="A17" s="195"/>
      <c r="B17" s="464" t="s">
        <v>358</v>
      </c>
      <c r="C17" s="464"/>
      <c r="D17" s="464"/>
      <c r="E17" s="464"/>
      <c r="F17" s="464"/>
      <c r="G17" s="464"/>
      <c r="H17" s="464"/>
      <c r="I17" s="464"/>
      <c r="J17" s="199"/>
      <c r="K17" s="199"/>
    </row>
    <row r="18" spans="1:11">
      <c r="A18" s="195"/>
      <c r="B18" s="212"/>
      <c r="C18" s="213"/>
      <c r="D18" s="196"/>
      <c r="E18" s="196"/>
      <c r="F18" s="196"/>
      <c r="G18" s="196"/>
      <c r="H18" s="196"/>
      <c r="I18" s="196"/>
      <c r="J18" s="196"/>
      <c r="K18" s="196"/>
    </row>
  </sheetData>
  <mergeCells count="4">
    <mergeCell ref="B2:C2"/>
    <mergeCell ref="C5:C9"/>
    <mergeCell ref="A15:AT15"/>
    <mergeCell ref="B17:I17"/>
  </mergeCells>
  <pageMargins left="0.70866141732283472" right="0.70866141732283472" top="0.74803149606299213" bottom="0.74803149606299213"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свод по подпрограммам</vt:lpstr>
      <vt:lpstr>оценка эффективности</vt:lpstr>
      <vt:lpstr>Выполнение работ</vt:lpstr>
      <vt:lpstr>Финансирование </vt:lpstr>
      <vt:lpstr>Показатели</vt:lpstr>
      <vt:lpstr>Пояснительная записка </vt:lpstr>
      <vt:lpstr>'Выполнение работ'!Заголовки_для_печати</vt:lpstr>
      <vt:lpstr>'Финансирование '!Заголовки_для_печати</vt:lpstr>
      <vt:lpstr>'Выполнение работ'!Область_печати</vt:lpstr>
      <vt:lpstr>'Финансирование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2019-06-03T10:22:39Z</cp:lastPrinted>
  <dcterms:created xsi:type="dcterms:W3CDTF">2011-05-17T05:04:33Z</dcterms:created>
  <dcterms:modified xsi:type="dcterms:W3CDTF">2019-06-10T05:49:38Z</dcterms:modified>
</cp:coreProperties>
</file>